
<file path=[Content_Types].xml><?xml version="1.0" encoding="utf-8"?>
<Types xmlns="http://schemas.openxmlformats.org/package/2006/content-types">
  <Default Extension="vml" ContentType="application/vnd.openxmlformats-officedocument.vmlDrawing"/>
  <Default Extension="jpeg" ContentType="image/jpe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30"/>
  </bookViews>
  <sheets>
    <sheet name="Sheet1" sheetId="3" r:id="rId1"/>
  </sheets>
  <definedNames>
    <definedName name="_xlnm.Print_Titles" localSheetId="0">Sheet1!$A:$M,Sheet1!$8:$10</definedName>
  </definedNames>
  <calcPr calcId="144525"/>
</workbook>
</file>

<file path=xl/comments1.xml><?xml version="1.0" encoding="utf-8"?>
<comments xmlns="http://schemas.openxmlformats.org/spreadsheetml/2006/main">
  <authors>
    <author>acer</author>
  </authors>
  <commentList>
    <comment ref="F1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Di isi Jumlah Anggaran Dana Transfer Dalam Satu Tahun</t>
        </r>
      </text>
    </comment>
    <comment ref="G1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Di isi jumlah dana transfer yang sudah direalisasikan sampai dg periode laporan</t>
        </r>
      </text>
    </comment>
    <comment ref="F25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Tahap I &amp;/ Kedua</t>
        </r>
      </text>
    </comment>
    <comment ref="G25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Tahap I &amp;/ Kedua</t>
        </r>
      </text>
    </comment>
    <comment ref="H25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Tahap I &amp;/ Kedua</t>
        </r>
      </text>
    </comment>
    <comment ref="F28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Pemerintahan</t>
        </r>
      </text>
    </comment>
    <comment ref="G28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Pemerintahan</t>
        </r>
      </text>
    </comment>
    <comment ref="H28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sisa Anggaran untuk Bidang Pemerintahan</t>
        </r>
      </text>
    </comment>
    <comment ref="F32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Pembangunan</t>
        </r>
      </text>
    </comment>
    <comment ref="G32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Pembangunan</t>
        </r>
      </text>
    </comment>
    <comment ref="H32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sisa Anggaran untuk Bidang Pembangunan</t>
        </r>
      </text>
    </comment>
    <comment ref="D3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Jenis Kegiatan</t>
        </r>
      </text>
    </comment>
    <comment ref="F3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G3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D44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Jenis Kegiatan</t>
        </r>
      </text>
    </comment>
    <comment ref="F44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G44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D49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Jenis Kegiatan</t>
        </r>
      </text>
    </comment>
    <comment ref="F49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G49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realisasi Anggaran pada jenis keg dimaksud</t>
        </r>
      </text>
    </comment>
    <comment ref="F5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Bin Masy</t>
        </r>
      </text>
    </comment>
    <comment ref="G5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Bin Mas</t>
        </r>
      </text>
    </comment>
    <comment ref="H53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sisa Anggaran untuk Bidang Pembangunan</t>
        </r>
      </text>
    </comment>
    <comment ref="F5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 Mas</t>
        </r>
      </text>
    </comment>
    <comment ref="G5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Anggaran untuk Bidang Pem Mas</t>
        </r>
      </text>
    </comment>
    <comment ref="H5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Jml sisa Anggaran untuk Bidang Pembangunan</t>
        </r>
      </text>
    </comment>
    <comment ref="F6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Anggaran semua bidang</t>
        </r>
      </text>
    </comment>
    <comment ref="G6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Anggaran semua bidang</t>
        </r>
      </text>
    </comment>
    <comment ref="H6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Anggaran semua bidang</t>
        </r>
      </text>
    </comment>
    <comment ref="J6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Anggaran semua bidang</t>
        </r>
      </text>
    </comment>
    <comment ref="L67" authorId="0">
      <text>
        <r>
          <rPr>
            <b/>
            <sz val="9"/>
            <rFont val="Tahoma"/>
            <charset val="134"/>
          </rPr>
          <t>acer:</t>
        </r>
        <r>
          <rPr>
            <sz val="9"/>
            <rFont val="Tahoma"/>
            <charset val="134"/>
          </rPr>
          <t xml:space="preserve">
Isikan Jumlah Anggaran semua bidang</t>
        </r>
      </text>
    </comment>
  </commentList>
</comments>
</file>

<file path=xl/sharedStrings.xml><?xml version="1.0" encoding="utf-8"?>
<sst xmlns="http://schemas.openxmlformats.org/spreadsheetml/2006/main" count="122" uniqueCount="107">
  <si>
    <t>LAPORAN REALISASI  PENYERAPAN DAN CAPAIAN OUTPUT DANA DESA TAHAP I, II dan III</t>
  </si>
  <si>
    <t>PELAPORAN BERDASARKAN REALISASI PERUBAHAN KEEMPAT APBDES</t>
  </si>
  <si>
    <t>TAHUN ANGGARAN 2020</t>
  </si>
  <si>
    <t>PEMERINTAH DESA PUCUNG LOR</t>
  </si>
  <si>
    <t>KECAMATAN KROYA KABUPATEN CILACAP</t>
  </si>
  <si>
    <t>PAGU DDS 1 TAHUN SETELAH PERUBAHAN ANGGARAN</t>
  </si>
  <si>
    <t>NOMOR</t>
  </si>
  <si>
    <t>URAIAN</t>
  </si>
  <si>
    <t>VOLUME</t>
  </si>
  <si>
    <t>CARA PENGADAAN</t>
  </si>
  <si>
    <t>ANGGARAN</t>
  </si>
  <si>
    <t>REALISASI</t>
  </si>
  <si>
    <t>SISA</t>
  </si>
  <si>
    <t>%</t>
  </si>
  <si>
    <t>TENAGA</t>
  </si>
  <si>
    <t>DURASI</t>
  </si>
  <si>
    <t>UPAH</t>
  </si>
  <si>
    <t>KET.</t>
  </si>
  <si>
    <t>OUTPUT</t>
  </si>
  <si>
    <t>CAPAIAN</t>
  </si>
  <si>
    <t>KERJA</t>
  </si>
  <si>
    <t>Rp.</t>
  </si>
  <si>
    <t>Orang</t>
  </si>
  <si>
    <t>Hari</t>
  </si>
  <si>
    <t>8 = 6-7</t>
  </si>
  <si>
    <t>PENDAPATAN</t>
  </si>
  <si>
    <t xml:space="preserve"> </t>
  </si>
  <si>
    <t>PENDAPATAN TRANSFER</t>
  </si>
  <si>
    <t>4.2.1</t>
  </si>
  <si>
    <t>DANA DESA</t>
  </si>
  <si>
    <r>
      <rPr>
        <b/>
        <sz val="10"/>
        <color theme="1"/>
        <rFont val="Times New Roman"/>
        <charset val="134"/>
      </rPr>
      <t>˗</t>
    </r>
    <r>
      <rPr>
        <b/>
        <sz val="10"/>
        <color theme="1"/>
        <rFont val="Arial Narrow"/>
        <charset val="134"/>
      </rPr>
      <t xml:space="preserve"> TAHAP PERTAMA (40%)</t>
    </r>
  </si>
  <si>
    <t>- TAHAP KEDUA (40%) dengan rincian sbb :</t>
  </si>
  <si>
    <t xml:space="preserve">         * Tahap Kedua Transfer Ke-1 (5,6%)</t>
  </si>
  <si>
    <t xml:space="preserve">         * Tahap Kedua Transfer Ke-2 (5,6%)</t>
  </si>
  <si>
    <t xml:space="preserve">         * Tahap Kedua Transfer Ke-3 (3,8%)</t>
  </si>
  <si>
    <t xml:space="preserve">         * Tahap Kedua Transfer Ke-4 (15%)</t>
  </si>
  <si>
    <t xml:space="preserve">         * Tahap Kedua Transfer Ke-5 (10%)</t>
  </si>
  <si>
    <t>- TAHAP KETIGA (20%)</t>
  </si>
  <si>
    <t>JUMLAH PENDAPATAN</t>
  </si>
  <si>
    <t xml:space="preserve">BELANJA </t>
  </si>
  <si>
    <t>5.1</t>
  </si>
  <si>
    <t>Bidang Penyelenggaraan Pemerintahan</t>
  </si>
  <si>
    <t>1,4,01</t>
  </si>
  <si>
    <t>Penyelenggaraan Musyawarah Perencanaan Desa/Pembahasan APBDes (Reguler)</t>
  </si>
  <si>
    <t>1,4,03</t>
  </si>
  <si>
    <t>Penyusunan Dokumen Perencanaan Desa (RPJMDesa/RKPDesa dll)</t>
  </si>
  <si>
    <t>5.2</t>
  </si>
  <si>
    <t>Bidang Pelaksanaan Pembangunan Desa</t>
  </si>
  <si>
    <t>2,1,01</t>
  </si>
  <si>
    <t>Penyelenggaran PAUD/TK/TPA/TKA/TPQ/Madrasah NonFormal Milik Desa (Honor, Pakaian dll)</t>
  </si>
  <si>
    <t>2,1,02</t>
  </si>
  <si>
    <t>Dukungan Penyelenggaraan PAUD (APE, Sarana PAUD, dst)</t>
  </si>
  <si>
    <t>2,2,02</t>
  </si>
  <si>
    <t>Penyelenggaraan Posyandu (Makanan Tambahan, Kelas Ibu Hamil, Nifas dan Menyusui, Kelas Lansia, Insentif Kader Posyandu)</t>
  </si>
  <si>
    <t>2,2,03</t>
  </si>
  <si>
    <t>Penyuluhan dan Pelatihan Bidang Kesehatan (untuk masyarakat, tenaga kesehatan, kader kesehatan, dll)</t>
  </si>
  <si>
    <t>2,3,11</t>
  </si>
  <si>
    <t>Pembangunan Rabat Beton Jalan Ismoyojati  Dusun Babakan</t>
  </si>
  <si>
    <t>Pembangunan Rabat Beton Jl Bayu RT 11 Dusun Babakan</t>
  </si>
  <si>
    <t>Pembangunan Rabat Beton Jl Pergiwati Dusun Sigong</t>
  </si>
  <si>
    <t>Pembangunan  Jl Pergiwati Dusun Sigong (AKSES BARU)</t>
  </si>
  <si>
    <t>Pembangunan  Jl SANBESARI Dusun Sigong (AKSES BARU)</t>
  </si>
  <si>
    <t>2,3,14</t>
  </si>
  <si>
    <t>Jembatan/Gorong-Gorong Plat  RT 03 Sigong</t>
  </si>
  <si>
    <t>Jembatan/Gorong-Gorong Plat  RT 6 Dusun Sigong</t>
  </si>
  <si>
    <t>Jembatan/Gorong-Gorong Plat  RT 7 Dusun Sigong</t>
  </si>
  <si>
    <t>2,3,90</t>
  </si>
  <si>
    <t>Pembangunan Talud Jalan Sibalok Dusun Pringwulung</t>
  </si>
  <si>
    <t>Pembangunan Talud Jalan RT 15 tembus RT 19 Pringwulung</t>
  </si>
  <si>
    <t>Pembangunan Talud Jalan SANBESARI SIGONG</t>
  </si>
  <si>
    <t>Pembangunan Talud Jl Antasena Dusun Sigong</t>
  </si>
  <si>
    <t>2,5,92</t>
  </si>
  <si>
    <t>Bhulan Bhakti Gotong Royong (BBGRM)</t>
  </si>
  <si>
    <t>2,6,01</t>
  </si>
  <si>
    <t>Pembuatan Rambu-rambu di Jalan Desa</t>
  </si>
  <si>
    <t>2,6,02</t>
  </si>
  <si>
    <t xml:space="preserve">Penyelenggaraan Informasi Publik Desa </t>
  </si>
  <si>
    <t>5.3</t>
  </si>
  <si>
    <t>Bidang Pembinaan Kemasyarakatan</t>
  </si>
  <si>
    <t>3,1,04</t>
  </si>
  <si>
    <t>Pelatihan Kesiapsiagaan/Tanggap Bencana Skala Lokal Desa</t>
  </si>
  <si>
    <t>3,3,01</t>
  </si>
  <si>
    <t>Pembangunan/Rehabilitasi/Peningkatan Sarana dan Prasarana Kepemudaan dan Olahraga Milik Desa</t>
  </si>
  <si>
    <t>5.4</t>
  </si>
  <si>
    <t>Bidang Pemberdayaan Masyarakat</t>
  </si>
  <si>
    <t>4,3,02</t>
  </si>
  <si>
    <t>Peningkatan kapasitas perangkat Desa/Bimtek Perangkat Desa</t>
  </si>
  <si>
    <t>4,3,03</t>
  </si>
  <si>
    <t>Peningkatan kapasitas BPD</t>
  </si>
  <si>
    <t>4,4,01</t>
  </si>
  <si>
    <t xml:space="preserve"> Pelatihan/Penyuluhan Pemberdayaan Perempuan</t>
  </si>
  <si>
    <t>4,4,02</t>
  </si>
  <si>
    <t xml:space="preserve"> Pelatihan/Penyuluhan Perlindungan Anak</t>
  </si>
  <si>
    <t>5.5</t>
  </si>
  <si>
    <t>Bidang Penanggulangan Bencana, Keadaan Darurat dan Mendesak</t>
  </si>
  <si>
    <t>5,1,01</t>
  </si>
  <si>
    <t xml:space="preserve"> Penanggulangan Bencana</t>
  </si>
  <si>
    <t>5,2,01</t>
  </si>
  <si>
    <t>Keadaan Darurat</t>
  </si>
  <si>
    <t>JUMLAH BELANJA</t>
  </si>
  <si>
    <t>PEMBIAYAAN</t>
  </si>
  <si>
    <t>Pengeluaran Pembiayaan</t>
  </si>
  <si>
    <t>Penyertaan Modal Desa</t>
  </si>
  <si>
    <t>JUMLAH PEMBIAYAAN</t>
  </si>
  <si>
    <t>JUMLAH (PENDAPATAN-BELANJA-PEMBIAYAAN)</t>
  </si>
  <si>
    <t>Pucung Lor, 18 Desember 2020</t>
  </si>
  <si>
    <t>Keterangan : Data di atas dilaporkan berdasarkan Pembukuan Keuangan per tanggal 18 Desember 2020</t>
  </si>
</sst>
</file>

<file path=xl/styles.xml><?xml version="1.0" encoding="utf-8"?>
<styleSheet xmlns="http://schemas.openxmlformats.org/spreadsheetml/2006/main">
  <numFmts count="5">
    <numFmt numFmtId="176" formatCode="0.0%"/>
    <numFmt numFmtId="177" formatCode="_ * #,##0.00_ ;_ * \-#,##0.00_ ;_ * &quot;-&quot;??_ ;_ @_ "/>
    <numFmt numFmtId="178" formatCode="_-* #,##0_-;\-* #,##0_-;_-* &quot;-&quot;_-;_-@_-"/>
    <numFmt numFmtId="179" formatCode="_(&quot;$&quot;* #,##0.00_);_(&quot;$&quot;* \(#,##0.00\);_(&quot;$&quot;* &quot;-&quot;??_);_(@_)"/>
    <numFmt numFmtId="180" formatCode="_(&quot;$&quot;* #,##0_);_(&quot;$&quot;* \(#,##0\);_(&quot;$&quot;* &quot;-&quot;_);_(@_)"/>
  </numFmts>
  <fonts count="38">
    <font>
      <sz val="11"/>
      <color theme="1"/>
      <name val="Calibri"/>
      <charset val="1"/>
      <scheme val="minor"/>
    </font>
    <font>
      <sz val="10"/>
      <color theme="1"/>
      <name val="Arial Narrow"/>
      <charset val="1"/>
    </font>
    <font>
      <sz val="10"/>
      <color theme="1"/>
      <name val="Arial Narrow"/>
      <charset val="134"/>
    </font>
    <font>
      <b/>
      <sz val="10"/>
      <color theme="1"/>
      <name val="Arial Narrow"/>
      <charset val="134"/>
    </font>
    <font>
      <b/>
      <sz val="10"/>
      <color rgb="FF00B050"/>
      <name val="Arial Narrow"/>
      <charset val="134"/>
    </font>
    <font>
      <b/>
      <sz val="10"/>
      <name val="Arial Narrow"/>
      <charset val="134"/>
    </font>
    <font>
      <sz val="9"/>
      <color theme="1"/>
      <name val="Arial Narrow"/>
      <charset val="134"/>
    </font>
    <font>
      <sz val="10"/>
      <color indexed="8"/>
      <name val="Arial Narrow"/>
      <charset val="0"/>
    </font>
    <font>
      <i/>
      <sz val="10"/>
      <color theme="1"/>
      <name val="Arial Narrow"/>
      <charset val="134"/>
    </font>
    <font>
      <b/>
      <sz val="10"/>
      <color indexed="8"/>
      <name val="Arial Narrow"/>
      <charset val="0"/>
    </font>
    <font>
      <sz val="10"/>
      <color indexed="8"/>
      <name val="Arial Narrow"/>
      <charset val="134"/>
    </font>
    <font>
      <sz val="10"/>
      <name val="Arial Narrow"/>
      <charset val="134"/>
    </font>
    <font>
      <b/>
      <sz val="12"/>
      <color theme="1"/>
      <name val="Arial Narrow"/>
      <charset val="1"/>
    </font>
    <font>
      <b/>
      <u/>
      <sz val="10"/>
      <color theme="1"/>
      <name val="Arial Narrow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FF0000"/>
      <name val="Calibri"/>
      <charset val="0"/>
      <scheme val="minor"/>
    </font>
    <font>
      <sz val="11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0"/>
      <name val="Arial"/>
      <charset val="134"/>
    </font>
    <font>
      <b/>
      <sz val="15"/>
      <color theme="3"/>
      <name val="Calibri"/>
      <charset val="134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0061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0"/>
      <color theme="1"/>
      <name val="Times New Roman"/>
      <charset val="134"/>
    </font>
    <font>
      <sz val="9"/>
      <name val="Tahoma"/>
      <charset val="134"/>
    </font>
    <font>
      <b/>
      <sz val="9"/>
      <name val="Tahoma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</fills>
  <borders count="2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rgb="FF000000"/>
      </left>
      <right/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rgb="FF000000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/>
      <bottom style="hair">
        <color rgb="FF000000"/>
      </bottom>
      <diagonal/>
    </border>
    <border>
      <left style="thin">
        <color auto="1"/>
      </left>
      <right/>
      <top/>
      <bottom style="hair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hair">
        <color rgb="FF000000"/>
      </top>
      <bottom/>
      <diagonal/>
    </border>
    <border>
      <left style="thin">
        <color auto="1"/>
      </left>
      <right/>
      <top style="hair">
        <color rgb="FF000000"/>
      </top>
      <bottom/>
      <diagonal/>
    </border>
    <border>
      <left style="thin">
        <color auto="1"/>
      </left>
      <right style="thin">
        <color auto="1"/>
      </right>
      <top style="hair">
        <color rgb="FF000000"/>
      </top>
      <bottom style="thin">
        <color auto="1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/>
    <xf numFmtId="0" fontId="16" fillId="20" borderId="0" applyNumberFormat="0" applyBorder="0" applyAlignment="0" applyProtection="0">
      <alignment vertical="center"/>
    </xf>
    <xf numFmtId="177" fontId="18" fillId="0" borderId="0" applyFont="0" applyFill="0" applyBorder="0" applyAlignment="0" applyProtection="0">
      <alignment vertical="center"/>
    </xf>
    <xf numFmtId="178" fontId="0" fillId="0" borderId="0" applyFont="0" applyFill="0" applyBorder="0" applyAlignment="0" applyProtection="0"/>
    <xf numFmtId="180" fontId="18" fillId="0" borderId="0" applyFont="0" applyFill="0" applyBorder="0" applyAlignment="0" applyProtection="0">
      <alignment vertical="center"/>
    </xf>
    <xf numFmtId="179" fontId="18" fillId="0" borderId="0" applyFont="0" applyFill="0" applyBorder="0" applyAlignment="0" applyProtection="0">
      <alignment vertical="center"/>
    </xf>
    <xf numFmtId="9" fontId="18" fillId="0" borderId="0" applyFont="0" applyFill="0" applyBorder="0" applyAlignment="0" applyProtection="0">
      <alignment vertical="center"/>
    </xf>
    <xf numFmtId="0" fontId="19" fillId="7" borderId="22" applyNumberFormat="0" applyAlignment="0" applyProtection="0">
      <alignment vertical="center"/>
    </xf>
    <xf numFmtId="0" fontId="20" fillId="0" borderId="23" applyNumberFormat="0" applyFill="0" applyAlignment="0" applyProtection="0">
      <alignment vertical="center"/>
    </xf>
    <xf numFmtId="0" fontId="18" fillId="27" borderId="26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6" fillId="3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6" fillId="0" borderId="23" applyNumberFormat="0" applyFill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8" fillId="31" borderId="25" applyNumberFormat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23" fillId="18" borderId="24" applyNumberFormat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4" fillId="18" borderId="25" applyNumberFormat="0" applyAlignment="0" applyProtection="0">
      <alignment vertical="center"/>
    </xf>
    <xf numFmtId="0" fontId="15" fillId="0" borderId="21" applyNumberFormat="0" applyFill="0" applyAlignment="0" applyProtection="0">
      <alignment vertical="center"/>
    </xf>
    <xf numFmtId="0" fontId="27" fillId="0" borderId="27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/>
    <xf numFmtId="0" fontId="16" fillId="14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5" fillId="0" borderId="0"/>
  </cellStyleXfs>
  <cellXfs count="166">
    <xf numFmtId="0" fontId="0" fillId="0" borderId="0" xfId="0"/>
    <xf numFmtId="0" fontId="1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178" fontId="2" fillId="0" borderId="0" xfId="3" applyFont="1" applyAlignment="1">
      <alignment vertical="center"/>
    </xf>
    <xf numFmtId="178" fontId="3" fillId="0" borderId="0" xfId="3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 applyProtection="1">
      <alignment vertical="center"/>
      <protection hidden="1"/>
    </xf>
    <xf numFmtId="178" fontId="1" fillId="0" borderId="0" xfId="3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 applyProtection="1">
      <alignment horizontal="center" vertical="center"/>
      <protection hidden="1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 applyProtection="1">
      <alignment horizontal="center" vertical="center"/>
      <protection hidden="1"/>
    </xf>
    <xf numFmtId="0" fontId="2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178" fontId="7" fillId="0" borderId="0" xfId="3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 applyProtection="1">
      <alignment vertical="center"/>
      <protection hidden="1"/>
    </xf>
    <xf numFmtId="178" fontId="2" fillId="2" borderId="0" xfId="3" applyFont="1" applyFill="1" applyAlignment="1">
      <alignment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178" fontId="3" fillId="3" borderId="1" xfId="3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 applyProtection="1">
      <alignment horizontal="center" vertical="center" wrapText="1"/>
      <protection hidden="1"/>
    </xf>
    <xf numFmtId="178" fontId="3" fillId="3" borderId="2" xfId="3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vertical="center" wrapText="1"/>
    </xf>
    <xf numFmtId="0" fontId="3" fillId="3" borderId="3" xfId="0" applyFont="1" applyFill="1" applyBorder="1" applyAlignment="1" applyProtection="1">
      <alignment horizontal="center" vertical="center" wrapText="1"/>
      <protection hidden="1"/>
    </xf>
    <xf numFmtId="178" fontId="3" fillId="3" borderId="3" xfId="3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 applyProtection="1">
      <alignment horizontal="center" vertical="center"/>
      <protection hidden="1"/>
    </xf>
    <xf numFmtId="178" fontId="8" fillId="2" borderId="2" xfId="3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4" xfId="0" applyFont="1" applyFill="1" applyBorder="1" applyAlignment="1" applyProtection="1">
      <alignment vertical="center"/>
      <protection hidden="1"/>
    </xf>
    <xf numFmtId="178" fontId="2" fillId="2" borderId="4" xfId="3" applyFont="1" applyFill="1" applyBorder="1" applyAlignment="1">
      <alignment vertical="center"/>
    </xf>
    <xf numFmtId="0" fontId="3" fillId="4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vertical="center"/>
    </xf>
    <xf numFmtId="178" fontId="3" fillId="4" borderId="4" xfId="3" applyFont="1" applyFill="1" applyBorder="1" applyAlignment="1" applyProtection="1">
      <alignment vertical="center"/>
      <protection hidden="1"/>
    </xf>
    <xf numFmtId="178" fontId="3" fillId="4" borderId="4" xfId="3" applyFont="1" applyFill="1" applyBorder="1" applyAlignment="1">
      <alignment vertical="center"/>
    </xf>
    <xf numFmtId="35" fontId="2" fillId="0" borderId="5" xfId="0" applyNumberFormat="1" applyFont="1" applyBorder="1" applyAlignment="1">
      <alignment horizontal="left" vertical="center"/>
    </xf>
    <xf numFmtId="0" fontId="2" fillId="2" borderId="5" xfId="0" applyFont="1" applyFill="1" applyBorder="1" applyAlignment="1">
      <alignment vertical="center"/>
    </xf>
    <xf numFmtId="178" fontId="2" fillId="2" borderId="5" xfId="3" applyFont="1" applyFill="1" applyBorder="1" applyAlignment="1" applyProtection="1">
      <alignment vertical="center"/>
      <protection hidden="1"/>
    </xf>
    <xf numFmtId="178" fontId="2" fillId="2" borderId="5" xfId="3" applyFont="1" applyFill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3" fillId="2" borderId="6" xfId="0" applyFont="1" applyFill="1" applyBorder="1" applyAlignment="1">
      <alignment vertical="center"/>
    </xf>
    <xf numFmtId="178" fontId="9" fillId="0" borderId="0" xfId="3" applyFont="1" applyFill="1" applyBorder="1" applyAlignment="1" applyProtection="1">
      <alignment vertical="center"/>
      <protection hidden="1"/>
    </xf>
    <xf numFmtId="178" fontId="9" fillId="0" borderId="7" xfId="3" applyFont="1" applyFill="1" applyBorder="1" applyAlignment="1">
      <alignment vertical="center"/>
    </xf>
    <xf numFmtId="178" fontId="2" fillId="2" borderId="6" xfId="3" applyFont="1" applyFill="1" applyBorder="1" applyAlignment="1">
      <alignment vertical="center"/>
    </xf>
    <xf numFmtId="178" fontId="9" fillId="0" borderId="8" xfId="3" applyFont="1" applyFill="1" applyBorder="1" applyAlignment="1" applyProtection="1">
      <alignment vertical="center"/>
      <protection hidden="1"/>
    </xf>
    <xf numFmtId="178" fontId="9" fillId="0" borderId="9" xfId="3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76" fontId="2" fillId="2" borderId="6" xfId="3" applyNumberFormat="1" applyFont="1" applyFill="1" applyBorder="1" applyAlignment="1">
      <alignment vertical="center"/>
    </xf>
    <xf numFmtId="178" fontId="7" fillId="0" borderId="8" xfId="3" applyFont="1" applyFill="1" applyBorder="1" applyAlignment="1" applyProtection="1">
      <alignment vertical="center"/>
      <protection hidden="1"/>
    </xf>
    <xf numFmtId="178" fontId="7" fillId="0" borderId="9" xfId="3" applyFont="1" applyFill="1" applyBorder="1" applyAlignment="1">
      <alignment vertical="center"/>
    </xf>
    <xf numFmtId="178" fontId="9" fillId="0" borderId="10" xfId="3" applyFont="1" applyFill="1" applyBorder="1" applyAlignment="1">
      <alignment vertical="center"/>
    </xf>
    <xf numFmtId="178" fontId="3" fillId="2" borderId="6" xfId="3" applyFont="1" applyFill="1" applyBorder="1" applyAlignment="1">
      <alignment vertical="center"/>
    </xf>
    <xf numFmtId="178" fontId="2" fillId="2" borderId="6" xfId="3" applyFont="1" applyFill="1" applyBorder="1" applyAlignment="1" applyProtection="1">
      <alignment vertical="center"/>
      <protection hidden="1"/>
    </xf>
    <xf numFmtId="178" fontId="3" fillId="2" borderId="6" xfId="3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 horizontal="left" vertical="center"/>
    </xf>
    <xf numFmtId="0" fontId="2" fillId="2" borderId="11" xfId="0" applyFont="1" applyFill="1" applyBorder="1" applyAlignment="1">
      <alignment vertical="center"/>
    </xf>
    <xf numFmtId="0" fontId="2" fillId="2" borderId="11" xfId="0" applyFont="1" applyFill="1" applyBorder="1" applyAlignment="1" applyProtection="1">
      <alignment vertical="center"/>
      <protection hidden="1"/>
    </xf>
    <xf numFmtId="178" fontId="2" fillId="2" borderId="11" xfId="3" applyFont="1" applyFill="1" applyBorder="1" applyAlignment="1">
      <alignment vertical="center"/>
    </xf>
    <xf numFmtId="178" fontId="2" fillId="2" borderId="4" xfId="3" applyFont="1" applyFill="1" applyBorder="1" applyAlignment="1" applyProtection="1">
      <alignment vertical="center"/>
      <protection hidden="1"/>
    </xf>
    <xf numFmtId="178" fontId="3" fillId="2" borderId="4" xfId="3" applyFont="1" applyFill="1" applyBorder="1" applyAlignment="1" applyProtection="1">
      <alignment vertical="center"/>
      <protection hidden="1"/>
    </xf>
    <xf numFmtId="178" fontId="3" fillId="2" borderId="4" xfId="3" applyFont="1" applyFill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7" fillId="0" borderId="0" xfId="0" applyFont="1" applyFill="1" applyBorder="1" applyAlignment="1">
      <alignment vertical="center" wrapText="1"/>
    </xf>
    <xf numFmtId="0" fontId="3" fillId="2" borderId="12" xfId="0" applyFont="1" applyFill="1" applyBorder="1" applyAlignment="1">
      <alignment vertical="center"/>
    </xf>
    <xf numFmtId="178" fontId="7" fillId="0" borderId="13" xfId="3" applyFont="1" applyFill="1" applyBorder="1" applyAlignment="1" applyProtection="1">
      <alignment vertical="center"/>
      <protection hidden="1"/>
    </xf>
    <xf numFmtId="178" fontId="7" fillId="0" borderId="14" xfId="3" applyFont="1" applyFill="1" applyBorder="1" applyAlignment="1">
      <alignment vertical="center"/>
    </xf>
    <xf numFmtId="178" fontId="2" fillId="2" borderId="15" xfId="3" applyFont="1" applyFill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3" fillId="2" borderId="16" xfId="0" applyFont="1" applyFill="1" applyBorder="1" applyAlignment="1">
      <alignment vertical="center"/>
    </xf>
    <xf numFmtId="178" fontId="7" fillId="0" borderId="17" xfId="3" applyFont="1" applyFill="1" applyBorder="1" applyAlignment="1" applyProtection="1">
      <alignment vertical="center"/>
      <protection hidden="1"/>
    </xf>
    <xf numFmtId="178" fontId="7" fillId="0" borderId="18" xfId="3" applyFont="1" applyFill="1" applyBorder="1" applyAlignment="1">
      <alignment vertical="center"/>
    </xf>
    <xf numFmtId="178" fontId="2" fillId="2" borderId="19" xfId="3" applyFont="1" applyFill="1" applyBorder="1" applyAlignment="1">
      <alignment vertical="center"/>
    </xf>
    <xf numFmtId="0" fontId="3" fillId="2" borderId="4" xfId="0" applyFont="1" applyFill="1" applyBorder="1" applyAlignment="1" applyProtection="1">
      <alignment vertical="center"/>
      <protection hidden="1"/>
    </xf>
    <xf numFmtId="0" fontId="2" fillId="0" borderId="5" xfId="0" applyFont="1" applyBorder="1" applyAlignment="1">
      <alignment horizontal="left" vertical="center"/>
    </xf>
    <xf numFmtId="0" fontId="10" fillId="0" borderId="5" xfId="5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vertical="center" wrapText="1"/>
    </xf>
    <xf numFmtId="0" fontId="11" fillId="2" borderId="6" xfId="0" applyFont="1" applyFill="1" applyBorder="1" applyAlignment="1">
      <alignment vertical="center" wrapText="1"/>
    </xf>
    <xf numFmtId="0" fontId="10" fillId="0" borderId="6" xfId="50" applyFont="1" applyBorder="1" applyAlignment="1">
      <alignment horizontal="left" vertical="center"/>
    </xf>
    <xf numFmtId="0" fontId="2" fillId="2" borderId="6" xfId="0" applyFont="1" applyFill="1" applyBorder="1" applyAlignment="1">
      <alignment horizontal="center" vertical="center"/>
    </xf>
    <xf numFmtId="0" fontId="10" fillId="0" borderId="11" xfId="50" applyFont="1" applyBorder="1" applyAlignment="1">
      <alignment horizontal="left" vertical="center"/>
    </xf>
    <xf numFmtId="0" fontId="2" fillId="2" borderId="11" xfId="0" applyFont="1" applyFill="1" applyBorder="1" applyAlignment="1">
      <alignment horizontal="center" vertical="center"/>
    </xf>
    <xf numFmtId="178" fontId="2" fillId="2" borderId="11" xfId="3" applyFont="1" applyFill="1" applyBorder="1" applyAlignment="1" applyProtection="1">
      <alignment vertical="center"/>
      <protection hidden="1"/>
    </xf>
    <xf numFmtId="0" fontId="2" fillId="2" borderId="11" xfId="0" applyFont="1" applyFill="1" applyBorder="1" applyAlignment="1">
      <alignment horizontal="left" vertical="center"/>
    </xf>
    <xf numFmtId="0" fontId="11" fillId="0" borderId="12" xfId="0" applyFont="1" applyFill="1" applyBorder="1" applyAlignment="1">
      <alignment vertical="center" wrapText="1"/>
    </xf>
    <xf numFmtId="178" fontId="2" fillId="2" borderId="12" xfId="3" applyFont="1" applyFill="1" applyBorder="1" applyAlignment="1" applyProtection="1">
      <alignment vertical="center"/>
      <protection hidden="1"/>
    </xf>
    <xf numFmtId="178" fontId="2" fillId="2" borderId="12" xfId="3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11" fillId="0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/>
    </xf>
    <xf numFmtId="178" fontId="2" fillId="2" borderId="3" xfId="3" applyFont="1" applyFill="1" applyBorder="1" applyAlignment="1" applyProtection="1">
      <alignment vertical="center"/>
      <protection hidden="1"/>
    </xf>
    <xf numFmtId="178" fontId="2" fillId="2" borderId="3" xfId="3" applyFont="1" applyFill="1" applyBorder="1" applyAlignment="1">
      <alignment vertical="center"/>
    </xf>
    <xf numFmtId="178" fontId="3" fillId="2" borderId="4" xfId="0" applyNumberFormat="1" applyFont="1" applyFill="1" applyBorder="1" applyAlignment="1" applyProtection="1">
      <alignment vertical="center"/>
      <protection hidden="1"/>
    </xf>
    <xf numFmtId="178" fontId="3" fillId="2" borderId="4" xfId="0" applyNumberFormat="1" applyFont="1" applyFill="1" applyBorder="1" applyAlignment="1">
      <alignment vertical="center"/>
    </xf>
    <xf numFmtId="178" fontId="2" fillId="2" borderId="5" xfId="0" applyNumberFormat="1" applyFont="1" applyFill="1" applyBorder="1" applyAlignment="1" applyProtection="1">
      <alignment vertical="center"/>
      <protection hidden="1"/>
    </xf>
    <xf numFmtId="178" fontId="2" fillId="2" borderId="5" xfId="0" applyNumberFormat="1" applyFont="1" applyFill="1" applyBorder="1" applyAlignment="1">
      <alignment vertical="center"/>
    </xf>
    <xf numFmtId="178" fontId="2" fillId="2" borderId="6" xfId="0" applyNumberFormat="1" applyFont="1" applyFill="1" applyBorder="1" applyAlignment="1" applyProtection="1">
      <alignment vertical="center"/>
      <protection hidden="1"/>
    </xf>
    <xf numFmtId="178" fontId="2" fillId="2" borderId="6" xfId="0" applyNumberFormat="1" applyFont="1" applyFill="1" applyBorder="1" applyAlignment="1">
      <alignment vertical="center"/>
    </xf>
    <xf numFmtId="178" fontId="2" fillId="0" borderId="6" xfId="3" applyFont="1" applyBorder="1" applyAlignment="1">
      <alignment horizontal="left" vertical="center"/>
    </xf>
    <xf numFmtId="178" fontId="2" fillId="0" borderId="2" xfId="3" applyFont="1" applyBorder="1" applyAlignment="1">
      <alignment horizontal="left" vertical="center"/>
    </xf>
    <xf numFmtId="0" fontId="11" fillId="0" borderId="2" xfId="0" applyFont="1" applyFill="1" applyBorder="1" applyAlignment="1">
      <alignment vertical="center" wrapText="1"/>
    </xf>
    <xf numFmtId="178" fontId="2" fillId="2" borderId="2" xfId="3" applyFont="1" applyFill="1" applyBorder="1" applyAlignment="1">
      <alignment vertical="center"/>
    </xf>
    <xf numFmtId="178" fontId="2" fillId="2" borderId="2" xfId="3" applyFont="1" applyFill="1" applyBorder="1" applyAlignment="1" applyProtection="1">
      <alignment vertical="center"/>
      <protection hidden="1"/>
    </xf>
    <xf numFmtId="178" fontId="3" fillId="0" borderId="4" xfId="3" applyFont="1" applyBorder="1" applyAlignment="1">
      <alignment horizontal="left" vertical="center"/>
    </xf>
    <xf numFmtId="0" fontId="3" fillId="0" borderId="4" xfId="0" applyFont="1" applyFill="1" applyBorder="1" applyAlignment="1">
      <alignment vertical="center" wrapText="1"/>
    </xf>
    <xf numFmtId="178" fontId="2" fillId="0" borderId="5" xfId="3" applyFont="1" applyBorder="1" applyAlignment="1">
      <alignment horizontal="left" vertical="center"/>
    </xf>
    <xf numFmtId="178" fontId="3" fillId="2" borderId="5" xfId="3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9" fontId="2" fillId="2" borderId="4" xfId="0" applyNumberFormat="1" applyFont="1" applyFill="1" applyBorder="1" applyAlignment="1">
      <alignment horizontal="center" vertical="center"/>
    </xf>
    <xf numFmtId="9" fontId="3" fillId="4" borderId="4" xfId="0" applyNumberFormat="1" applyFont="1" applyFill="1" applyBorder="1" applyAlignment="1">
      <alignment horizontal="center" vertical="center"/>
    </xf>
    <xf numFmtId="9" fontId="2" fillId="2" borderId="5" xfId="0" applyNumberFormat="1" applyFont="1" applyFill="1" applyBorder="1" applyAlignment="1">
      <alignment horizontal="center" vertical="center"/>
    </xf>
    <xf numFmtId="9" fontId="2" fillId="2" borderId="6" xfId="0" applyNumberFormat="1" applyFont="1" applyFill="1" applyBorder="1" applyAlignment="1">
      <alignment horizontal="center" vertical="center"/>
    </xf>
    <xf numFmtId="9" fontId="2" fillId="2" borderId="11" xfId="0" applyNumberFormat="1" applyFont="1" applyFill="1" applyBorder="1" applyAlignment="1">
      <alignment horizontal="center" vertical="center"/>
    </xf>
    <xf numFmtId="9" fontId="3" fillId="2" borderId="4" xfId="0" applyNumberFormat="1" applyFont="1" applyFill="1" applyBorder="1" applyAlignment="1">
      <alignment horizontal="center" vertical="center"/>
    </xf>
    <xf numFmtId="9" fontId="3" fillId="2" borderId="12" xfId="0" applyNumberFormat="1" applyFont="1" applyFill="1" applyBorder="1" applyAlignment="1">
      <alignment horizontal="center" vertical="center"/>
    </xf>
    <xf numFmtId="9" fontId="3" fillId="2" borderId="16" xfId="0" applyNumberFormat="1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9" fontId="3" fillId="2" borderId="3" xfId="0" applyNumberFormat="1" applyFont="1" applyFill="1" applyBorder="1" applyAlignment="1">
      <alignment horizontal="center" vertical="center"/>
    </xf>
    <xf numFmtId="9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/>
    </xf>
    <xf numFmtId="9" fontId="3" fillId="2" borderId="6" xfId="0" applyNumberFormat="1" applyFont="1" applyFill="1" applyBorder="1" applyAlignment="1">
      <alignment horizontal="center" vertical="center"/>
    </xf>
    <xf numFmtId="9" fontId="2" fillId="2" borderId="2" xfId="0" applyNumberFormat="1" applyFont="1" applyFill="1" applyBorder="1" applyAlignment="1">
      <alignment horizontal="center" vertical="center"/>
    </xf>
    <xf numFmtId="178" fontId="3" fillId="2" borderId="0" xfId="3" applyFont="1" applyFill="1" applyAlignment="1">
      <alignment vertical="center"/>
    </xf>
    <xf numFmtId="178" fontId="11" fillId="0" borderId="5" xfId="3" applyNumberFormat="1" applyFont="1" applyFill="1" applyBorder="1" applyAlignment="1" applyProtection="1">
      <alignment vertical="center" wrapText="1"/>
      <protection hidden="1"/>
    </xf>
    <xf numFmtId="178" fontId="7" fillId="0" borderId="13" xfId="3" applyFont="1" applyFill="1" applyBorder="1" applyAlignment="1">
      <alignment vertical="center"/>
    </xf>
    <xf numFmtId="178" fontId="7" fillId="0" borderId="20" xfId="3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2" borderId="2" xfId="0" applyFont="1" applyFill="1" applyBorder="1" applyAlignment="1">
      <alignment vertical="center"/>
    </xf>
    <xf numFmtId="178" fontId="3" fillId="2" borderId="2" xfId="3" applyFont="1" applyFill="1" applyBorder="1" applyAlignment="1" applyProtection="1">
      <alignment vertical="center"/>
      <protection hidden="1"/>
    </xf>
    <xf numFmtId="178" fontId="3" fillId="2" borderId="2" xfId="3" applyFont="1" applyFill="1" applyBorder="1" applyAlignment="1">
      <alignment vertical="center"/>
    </xf>
    <xf numFmtId="0" fontId="2" fillId="4" borderId="4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0" fontId="3" fillId="2" borderId="5" xfId="0" applyFont="1" applyFill="1" applyBorder="1" applyAlignment="1" applyProtection="1">
      <alignment vertical="center"/>
      <protection hidden="1"/>
    </xf>
    <xf numFmtId="0" fontId="2" fillId="0" borderId="4" xfId="0" applyFont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  <xf numFmtId="0" fontId="3" fillId="4" borderId="4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/>
    </xf>
    <xf numFmtId="178" fontId="3" fillId="4" borderId="4" xfId="0" applyNumberFormat="1" applyFont="1" applyFill="1" applyBorder="1" applyAlignment="1" applyProtection="1">
      <alignment horizontal="center" vertical="center"/>
      <protection hidden="1"/>
    </xf>
    <xf numFmtId="178" fontId="3" fillId="4" borderId="4" xfId="3" applyFont="1" applyFill="1" applyBorder="1" applyAlignment="1">
      <alignment horizontal="center" vertical="center"/>
    </xf>
    <xf numFmtId="178" fontId="3" fillId="4" borderId="4" xfId="0" applyNumberFormat="1" applyFont="1" applyFill="1" applyBorder="1" applyAlignment="1">
      <alignment horizontal="center" vertical="center"/>
    </xf>
    <xf numFmtId="0" fontId="2" fillId="0" borderId="0" xfId="0" applyFont="1" applyAlignment="1" applyProtection="1">
      <alignment vertical="center"/>
      <protection hidden="1"/>
    </xf>
    <xf numFmtId="9" fontId="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9" fontId="3" fillId="2" borderId="2" xfId="0" applyNumberFormat="1" applyFont="1" applyFill="1" applyBorder="1" applyAlignment="1">
      <alignment horizontal="center" vertical="center"/>
    </xf>
    <xf numFmtId="9" fontId="2" fillId="4" borderId="4" xfId="0" applyNumberFormat="1" applyFont="1" applyFill="1" applyBorder="1" applyAlignment="1">
      <alignment horizontal="center" vertical="center"/>
    </xf>
    <xf numFmtId="178" fontId="2" fillId="4" borderId="4" xfId="3" applyFont="1" applyFill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35" fontId="2" fillId="0" borderId="5" xfId="0" applyNumberFormat="1" applyFont="1" applyBorder="1" applyAlignment="1" quotePrefix="1">
      <alignment horizontal="left" vertical="center"/>
    </xf>
    <xf numFmtId="0" fontId="3" fillId="2" borderId="6" xfId="0" applyFont="1" applyFill="1" applyBorder="1" applyAlignment="1" quotePrefix="1">
      <alignment vertical="center"/>
    </xf>
  </cellXfs>
  <cellStyles count="51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Normal 2" xfId="32"/>
    <cellStyle name="20% - Accent5" xfId="33" builtinId="46"/>
    <cellStyle name="60% - Accent1" xfId="34" builtinId="32"/>
    <cellStyle name="Accent2" xfId="35" builtinId="33"/>
    <cellStyle name="20% - Accent2" xfId="36" builtinId="34"/>
    <cellStyle name="20% - Accent6" xfId="37" builtinId="50"/>
    <cellStyle name="60% - Accent2" xfId="38" builtinId="36"/>
    <cellStyle name="Accent3" xfId="39" builtinId="37"/>
    <cellStyle name="20% - Accent3" xfId="40" builtinId="38"/>
    <cellStyle name="Accent4" xfId="41" builtinId="41"/>
    <cellStyle name="20% - Accent4" xfId="42" builtinId="42"/>
    <cellStyle name="40% - Accent4" xfId="43" builtinId="43"/>
    <cellStyle name="Accent5" xfId="44" builtinId="45"/>
    <cellStyle name="40% - Accent5" xfId="45" builtinId="47"/>
    <cellStyle name="60% - Accent5" xfId="46" builtinId="48"/>
    <cellStyle name="Accent6" xfId="47" builtinId="49"/>
    <cellStyle name="40% - Accent6" xfId="48" builtinId="51"/>
    <cellStyle name="60% - Accent6" xfId="49" builtinId="52"/>
    <cellStyle name="Normal 2 2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7</xdr:col>
      <xdr:colOff>764540</xdr:colOff>
      <xdr:row>73</xdr:row>
      <xdr:rowOff>187325</xdr:rowOff>
    </xdr:from>
    <xdr:to>
      <xdr:col>12</xdr:col>
      <xdr:colOff>340995</xdr:colOff>
      <xdr:row>83</xdr:row>
      <xdr:rowOff>152400</xdr:rowOff>
    </xdr:to>
    <xdr:pic>
      <xdr:nvPicPr>
        <xdr:cNvPr id="2" name="Picture 1" descr="Scan Tanda tangan Kades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62775" y="18110200"/>
          <a:ext cx="2451735" cy="1628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81"/>
  <sheetViews>
    <sheetView tabSelected="1" zoomScale="90" zoomScaleNormal="90" topLeftCell="A64" workbookViewId="0">
      <selection activeCell="J87" sqref="J87"/>
    </sheetView>
  </sheetViews>
  <sheetFormatPr defaultColWidth="9" defaultRowHeight="12.75"/>
  <cols>
    <col min="1" max="1" width="6.98095238095238" style="6" customWidth="1"/>
    <col min="2" max="2" width="37.4285714285714" style="7" customWidth="1"/>
    <col min="3" max="3" width="9.83809523809524" style="7" customWidth="1"/>
    <col min="4" max="4" width="7.85714285714286" style="7" customWidth="1"/>
    <col min="5" max="5" width="7.71428571428571" style="7" customWidth="1"/>
    <col min="6" max="6" width="10.7142857142857" style="8" customWidth="1"/>
    <col min="7" max="7" width="12.4285714285714" style="9" customWidth="1"/>
    <col min="8" max="8" width="13.2857142857143" style="7" customWidth="1"/>
    <col min="9" max="9" width="7.14285714285714" style="10" customWidth="1"/>
    <col min="10" max="11" width="7.14285714285714" style="7" customWidth="1"/>
    <col min="12" max="12" width="8.40952380952381" style="7" customWidth="1"/>
    <col min="13" max="13" width="6.57142857142857" style="7" customWidth="1"/>
    <col min="14" max="16384" width="9" style="7"/>
  </cols>
  <sheetData>
    <row r="1" s="1" customFormat="1" spans="1:13">
      <c r="A1" s="11" t="s">
        <v>0</v>
      </c>
      <c r="B1" s="11"/>
      <c r="C1" s="11"/>
      <c r="D1" s="11"/>
      <c r="E1" s="11"/>
      <c r="F1" s="12"/>
      <c r="G1" s="11"/>
      <c r="H1" s="11"/>
      <c r="I1" s="11"/>
      <c r="J1" s="11"/>
      <c r="K1" s="11"/>
      <c r="L1" s="11"/>
      <c r="M1" s="11"/>
    </row>
    <row r="2" s="1" customFormat="1" spans="1:13">
      <c r="A2" s="13" t="s">
        <v>1</v>
      </c>
      <c r="B2" s="13"/>
      <c r="C2" s="13"/>
      <c r="D2" s="13"/>
      <c r="E2" s="13"/>
      <c r="F2" s="14"/>
      <c r="G2" s="13"/>
      <c r="H2" s="13"/>
      <c r="I2" s="13"/>
      <c r="J2" s="13"/>
      <c r="K2" s="13"/>
      <c r="L2" s="13"/>
      <c r="M2" s="13"/>
    </row>
    <row r="3" s="1" customFormat="1" spans="1:13">
      <c r="A3" s="15" t="s">
        <v>2</v>
      </c>
      <c r="B3" s="15"/>
      <c r="C3" s="15"/>
      <c r="D3" s="15"/>
      <c r="E3" s="15"/>
      <c r="F3" s="16"/>
      <c r="G3" s="15"/>
      <c r="H3" s="15"/>
      <c r="I3" s="15"/>
      <c r="J3" s="15"/>
      <c r="K3" s="15"/>
      <c r="L3" s="15"/>
      <c r="M3" s="15"/>
    </row>
    <row r="4" s="1" customFormat="1" spans="1:13">
      <c r="A4" s="17" t="s">
        <v>3</v>
      </c>
      <c r="B4" s="17"/>
      <c r="C4" s="17"/>
      <c r="D4" s="17"/>
      <c r="E4" s="17"/>
      <c r="F4" s="18"/>
      <c r="G4" s="17"/>
      <c r="H4" s="17"/>
      <c r="I4" s="17"/>
      <c r="J4" s="17"/>
      <c r="K4" s="17"/>
      <c r="L4" s="17"/>
      <c r="M4" s="17"/>
    </row>
    <row r="5" s="1" customFormat="1" spans="1:13">
      <c r="A5" s="11" t="s">
        <v>4</v>
      </c>
      <c r="B5" s="11"/>
      <c r="C5" s="11"/>
      <c r="D5" s="11"/>
      <c r="E5" s="11"/>
      <c r="F5" s="12"/>
      <c r="G5" s="11"/>
      <c r="H5" s="11"/>
      <c r="I5" s="11"/>
      <c r="J5" s="11"/>
      <c r="K5" s="11"/>
      <c r="L5" s="11"/>
      <c r="M5" s="11"/>
    </row>
    <row r="6" ht="28" customHeight="1" spans="1:1">
      <c r="A6" s="19"/>
    </row>
    <row r="7" s="2" customFormat="1" ht="19" customHeight="1" spans="1:14">
      <c r="A7" s="20" t="s">
        <v>5</v>
      </c>
      <c r="B7" s="20"/>
      <c r="C7" s="21">
        <v>893668000</v>
      </c>
      <c r="D7" s="22"/>
      <c r="E7" s="22"/>
      <c r="F7" s="23"/>
      <c r="G7" s="24"/>
      <c r="H7" s="22"/>
      <c r="I7" s="11"/>
      <c r="J7" s="22"/>
      <c r="K7" s="22"/>
      <c r="L7" s="22"/>
      <c r="M7" s="22"/>
      <c r="N7" s="22"/>
    </row>
    <row r="8" s="2" customFormat="1" customHeight="1" spans="1:14">
      <c r="A8" s="25" t="s">
        <v>6</v>
      </c>
      <c r="B8" s="26" t="s">
        <v>7</v>
      </c>
      <c r="C8" s="26" t="s">
        <v>7</v>
      </c>
      <c r="D8" s="26" t="s">
        <v>8</v>
      </c>
      <c r="E8" s="26" t="s">
        <v>9</v>
      </c>
      <c r="F8" s="27" t="s">
        <v>10</v>
      </c>
      <c r="G8" s="28" t="s">
        <v>11</v>
      </c>
      <c r="H8" s="26" t="s">
        <v>12</v>
      </c>
      <c r="I8" s="123" t="s">
        <v>13</v>
      </c>
      <c r="J8" s="26" t="s">
        <v>14</v>
      </c>
      <c r="K8" s="26" t="s">
        <v>15</v>
      </c>
      <c r="L8" s="26" t="s">
        <v>16</v>
      </c>
      <c r="M8" s="26" t="s">
        <v>17</v>
      </c>
      <c r="N8" s="22"/>
    </row>
    <row r="9" s="2" customFormat="1" customHeight="1" spans="1:14">
      <c r="A9" s="29"/>
      <c r="B9" s="30"/>
      <c r="C9" s="30" t="s">
        <v>18</v>
      </c>
      <c r="D9" s="30" t="s">
        <v>18</v>
      </c>
      <c r="E9" s="30"/>
      <c r="F9" s="31"/>
      <c r="G9" s="32"/>
      <c r="H9" s="30"/>
      <c r="I9" s="30" t="s">
        <v>19</v>
      </c>
      <c r="J9" s="30" t="s">
        <v>20</v>
      </c>
      <c r="K9" s="30"/>
      <c r="L9" s="30"/>
      <c r="M9" s="30"/>
      <c r="N9" s="22"/>
    </row>
    <row r="10" s="2" customFormat="1" customHeight="1" spans="1:14">
      <c r="A10" s="33"/>
      <c r="B10" s="34"/>
      <c r="C10" s="35"/>
      <c r="D10" s="35"/>
      <c r="E10" s="34"/>
      <c r="F10" s="36" t="s">
        <v>21</v>
      </c>
      <c r="G10" s="37" t="s">
        <v>21</v>
      </c>
      <c r="H10" s="34" t="s">
        <v>21</v>
      </c>
      <c r="I10" s="34" t="s">
        <v>18</v>
      </c>
      <c r="J10" s="34" t="s">
        <v>22</v>
      </c>
      <c r="K10" s="34" t="s">
        <v>23</v>
      </c>
      <c r="L10" s="34" t="s">
        <v>21</v>
      </c>
      <c r="M10" s="34"/>
      <c r="N10" s="22"/>
    </row>
    <row r="11" s="2" customFormat="1" ht="12" customHeight="1" spans="1:14">
      <c r="A11" s="38">
        <v>1</v>
      </c>
      <c r="B11" s="39">
        <v>2</v>
      </c>
      <c r="C11" s="39">
        <v>3</v>
      </c>
      <c r="D11" s="39">
        <v>4</v>
      </c>
      <c r="E11" s="39">
        <v>5</v>
      </c>
      <c r="F11" s="40">
        <v>6</v>
      </c>
      <c r="G11" s="41">
        <v>7</v>
      </c>
      <c r="H11" s="39" t="s">
        <v>24</v>
      </c>
      <c r="I11" s="39">
        <v>9</v>
      </c>
      <c r="J11" s="39">
        <v>10</v>
      </c>
      <c r="K11" s="39">
        <v>11</v>
      </c>
      <c r="L11" s="39">
        <v>12</v>
      </c>
      <c r="M11" s="39">
        <v>13</v>
      </c>
      <c r="N11" s="22"/>
    </row>
    <row r="12" s="2" customFormat="1" ht="16" customHeight="1" spans="1:15">
      <c r="A12" s="42">
        <v>4</v>
      </c>
      <c r="B12" s="43" t="s">
        <v>25</v>
      </c>
      <c r="C12" s="44"/>
      <c r="D12" s="44"/>
      <c r="E12" s="44"/>
      <c r="F12" s="45"/>
      <c r="G12" s="46"/>
      <c r="H12" s="44"/>
      <c r="I12" s="124"/>
      <c r="J12" s="44"/>
      <c r="K12" s="44"/>
      <c r="L12" s="44"/>
      <c r="M12" s="44"/>
      <c r="N12" s="22"/>
      <c r="O12" s="2" t="s">
        <v>26</v>
      </c>
    </row>
    <row r="13" s="2" customFormat="1" ht="24" customHeight="1" spans="1:14">
      <c r="A13" s="47">
        <v>4.2</v>
      </c>
      <c r="B13" s="48" t="s">
        <v>27</v>
      </c>
      <c r="C13" s="48"/>
      <c r="D13" s="48"/>
      <c r="E13" s="48"/>
      <c r="F13" s="49">
        <f>F25</f>
        <v>893668000</v>
      </c>
      <c r="G13" s="50">
        <f>G25</f>
        <v>893668000</v>
      </c>
      <c r="H13" s="50">
        <f>F13-G13</f>
        <v>0</v>
      </c>
      <c r="I13" s="125"/>
      <c r="J13" s="48"/>
      <c r="K13" s="48"/>
      <c r="L13" s="48"/>
      <c r="M13" s="48"/>
      <c r="N13" s="22"/>
    </row>
    <row r="14" s="2" customFormat="1" ht="12" customHeight="1" spans="1:14">
      <c r="A14" s="166" t="s">
        <v>28</v>
      </c>
      <c r="B14" s="52" t="s">
        <v>29</v>
      </c>
      <c r="C14" s="52"/>
      <c r="D14" s="52"/>
      <c r="E14" s="52"/>
      <c r="F14" s="53"/>
      <c r="G14" s="54"/>
      <c r="H14" s="54">
        <v>0</v>
      </c>
      <c r="I14" s="126"/>
      <c r="J14" s="52"/>
      <c r="K14" s="52"/>
      <c r="L14" s="52"/>
      <c r="M14" s="52"/>
      <c r="N14" s="22"/>
    </row>
    <row r="15" s="2" customFormat="1" ht="12" customHeight="1" spans="1:14">
      <c r="A15" s="55"/>
      <c r="B15" s="56" t="s">
        <v>30</v>
      </c>
      <c r="C15" s="56"/>
      <c r="D15" s="56"/>
      <c r="E15" s="56"/>
      <c r="F15" s="57">
        <v>361790000</v>
      </c>
      <c r="G15" s="58">
        <v>361790000</v>
      </c>
      <c r="H15" s="59">
        <f>F15-G15</f>
        <v>0</v>
      </c>
      <c r="I15" s="127"/>
      <c r="J15" s="62"/>
      <c r="K15" s="62"/>
      <c r="L15" s="62"/>
      <c r="M15" s="62"/>
      <c r="N15" s="22"/>
    </row>
    <row r="16" s="2" customFormat="1" ht="12" customHeight="1" spans="1:14">
      <c r="A16" s="55"/>
      <c r="B16" s="167" t="s">
        <v>31</v>
      </c>
      <c r="C16" s="56"/>
      <c r="D16" s="56"/>
      <c r="E16" s="56"/>
      <c r="F16" s="60">
        <f>SUM(F17:F21)</f>
        <v>357467200</v>
      </c>
      <c r="G16" s="61">
        <f>SUM(G17:G21)</f>
        <v>357467200</v>
      </c>
      <c r="H16" s="59">
        <f t="shared" ref="H16:H23" si="0">F16-G16</f>
        <v>0</v>
      </c>
      <c r="I16" s="127"/>
      <c r="J16" s="62"/>
      <c r="K16" s="62"/>
      <c r="L16" s="62"/>
      <c r="M16" s="62"/>
      <c r="N16" s="22"/>
    </row>
    <row r="17" s="2" customFormat="1" ht="12" customHeight="1" spans="1:14">
      <c r="A17" s="55"/>
      <c r="B17" s="62" t="s">
        <v>32</v>
      </c>
      <c r="C17" s="63"/>
      <c r="D17" s="62"/>
      <c r="E17" s="62"/>
      <c r="F17" s="64">
        <v>50000000</v>
      </c>
      <c r="G17" s="65">
        <v>50000000</v>
      </c>
      <c r="H17" s="59">
        <f t="shared" si="0"/>
        <v>0</v>
      </c>
      <c r="I17" s="127"/>
      <c r="J17" s="62"/>
      <c r="K17" s="62"/>
      <c r="L17" s="62"/>
      <c r="M17" s="62"/>
      <c r="N17" s="22"/>
    </row>
    <row r="18" s="2" customFormat="1" ht="12" customHeight="1" spans="1:14">
      <c r="A18" s="55"/>
      <c r="B18" s="62" t="s">
        <v>33</v>
      </c>
      <c r="C18" s="63"/>
      <c r="D18" s="62"/>
      <c r="E18" s="62"/>
      <c r="F18" s="64">
        <v>50000000</v>
      </c>
      <c r="G18" s="65">
        <v>50000000</v>
      </c>
      <c r="H18" s="59">
        <f t="shared" si="0"/>
        <v>0</v>
      </c>
      <c r="I18" s="127"/>
      <c r="J18" s="62"/>
      <c r="K18" s="62"/>
      <c r="L18" s="62"/>
      <c r="M18" s="62"/>
      <c r="N18" s="22"/>
    </row>
    <row r="19" s="2" customFormat="1" ht="12" customHeight="1" spans="1:14">
      <c r="A19" s="55"/>
      <c r="B19" s="62" t="s">
        <v>34</v>
      </c>
      <c r="C19" s="63"/>
      <c r="D19" s="62"/>
      <c r="E19" s="62"/>
      <c r="F19" s="64">
        <v>34050200</v>
      </c>
      <c r="G19" s="65">
        <v>34050200</v>
      </c>
      <c r="H19" s="59">
        <f t="shared" si="0"/>
        <v>0</v>
      </c>
      <c r="I19" s="127"/>
      <c r="J19" s="62"/>
      <c r="K19" s="62"/>
      <c r="L19" s="62"/>
      <c r="M19" s="62"/>
      <c r="N19" s="22"/>
    </row>
    <row r="20" s="2" customFormat="1" ht="12" customHeight="1" spans="1:14">
      <c r="A20" s="55"/>
      <c r="B20" s="62" t="s">
        <v>35</v>
      </c>
      <c r="C20" s="62"/>
      <c r="D20" s="62"/>
      <c r="E20" s="62"/>
      <c r="F20" s="64">
        <v>134050200</v>
      </c>
      <c r="G20" s="65">
        <v>134050200</v>
      </c>
      <c r="H20" s="59">
        <f t="shared" si="0"/>
        <v>0</v>
      </c>
      <c r="I20" s="127"/>
      <c r="J20" s="62"/>
      <c r="K20" s="62"/>
      <c r="L20" s="62"/>
      <c r="M20" s="62"/>
      <c r="N20" s="22"/>
    </row>
    <row r="21" s="2" customFormat="1" ht="12" customHeight="1" spans="1:14">
      <c r="A21" s="55"/>
      <c r="B21" s="62" t="s">
        <v>36</v>
      </c>
      <c r="C21" s="62"/>
      <c r="D21" s="62"/>
      <c r="E21" s="62"/>
      <c r="F21" s="64">
        <v>89366800</v>
      </c>
      <c r="G21" s="65">
        <v>89366800</v>
      </c>
      <c r="H21" s="59">
        <f t="shared" si="0"/>
        <v>0</v>
      </c>
      <c r="I21" s="127"/>
      <c r="J21" s="62"/>
      <c r="K21" s="62"/>
      <c r="L21" s="62"/>
      <c r="M21" s="62"/>
      <c r="N21" s="22"/>
    </row>
    <row r="22" s="2" customFormat="1" ht="12" customHeight="1" spans="1:14">
      <c r="A22" s="55"/>
      <c r="B22" s="62"/>
      <c r="C22" s="62"/>
      <c r="D22" s="62"/>
      <c r="E22" s="62"/>
      <c r="F22" s="64"/>
      <c r="G22" s="65"/>
      <c r="H22" s="59">
        <f t="shared" si="0"/>
        <v>0</v>
      </c>
      <c r="I22" s="127"/>
      <c r="J22" s="62"/>
      <c r="K22" s="62"/>
      <c r="L22" s="62"/>
      <c r="M22" s="62"/>
      <c r="N22" s="22"/>
    </row>
    <row r="23" s="2" customFormat="1" ht="12" customHeight="1" spans="1:14">
      <c r="A23" s="55"/>
      <c r="B23" s="167" t="s">
        <v>37</v>
      </c>
      <c r="C23" s="56"/>
      <c r="D23" s="56"/>
      <c r="E23" s="56"/>
      <c r="F23" s="60">
        <f>C7-F15-F16</f>
        <v>174410800</v>
      </c>
      <c r="G23" s="66">
        <v>174410800</v>
      </c>
      <c r="H23" s="67">
        <f t="shared" si="0"/>
        <v>0</v>
      </c>
      <c r="I23" s="127"/>
      <c r="J23" s="62"/>
      <c r="K23" s="62"/>
      <c r="L23" s="62"/>
      <c r="M23" s="62"/>
      <c r="N23" s="22"/>
    </row>
    <row r="24" s="2" customFormat="1" ht="12" customHeight="1" spans="1:14">
      <c r="A24" s="55"/>
      <c r="B24" s="62"/>
      <c r="C24" s="62"/>
      <c r="D24" s="62"/>
      <c r="E24" s="62"/>
      <c r="F24" s="68"/>
      <c r="G24" s="59"/>
      <c r="H24" s="62"/>
      <c r="I24" s="127"/>
      <c r="J24" s="62"/>
      <c r="K24" s="62"/>
      <c r="L24" s="62"/>
      <c r="M24" s="62"/>
      <c r="N24" s="22"/>
    </row>
    <row r="25" s="2" customFormat="1" ht="12" customHeight="1" spans="1:14">
      <c r="A25" s="55"/>
      <c r="B25" s="56" t="s">
        <v>38</v>
      </c>
      <c r="C25" s="62"/>
      <c r="D25" s="62"/>
      <c r="E25" s="62"/>
      <c r="F25" s="69">
        <f>SUM(F15+F16+F23)</f>
        <v>893668000</v>
      </c>
      <c r="G25" s="67">
        <f>SUM(G15+G16+G23)</f>
        <v>893668000</v>
      </c>
      <c r="H25" s="67">
        <f>F25-G25</f>
        <v>0</v>
      </c>
      <c r="I25" s="127"/>
      <c r="J25" s="62"/>
      <c r="K25" s="62"/>
      <c r="L25" s="62"/>
      <c r="M25" s="62"/>
      <c r="N25" s="22"/>
    </row>
    <row r="26" s="2" customFormat="1" ht="12" customHeight="1" spans="1:14">
      <c r="A26" s="70"/>
      <c r="B26" s="71"/>
      <c r="C26" s="71"/>
      <c r="D26" s="71"/>
      <c r="E26" s="71"/>
      <c r="F26" s="72"/>
      <c r="G26" s="73"/>
      <c r="H26" s="71"/>
      <c r="I26" s="128"/>
      <c r="J26" s="71"/>
      <c r="K26" s="71"/>
      <c r="L26" s="71"/>
      <c r="M26" s="71"/>
      <c r="N26" s="22"/>
    </row>
    <row r="27" s="2" customFormat="1" ht="18" customHeight="1" spans="1:14">
      <c r="A27" s="42">
        <v>5</v>
      </c>
      <c r="B27" s="43" t="s">
        <v>39</v>
      </c>
      <c r="C27" s="44"/>
      <c r="D27" s="43"/>
      <c r="E27" s="44"/>
      <c r="F27" s="74">
        <f>F28+F32+F53+F57+F63</f>
        <v>893668000</v>
      </c>
      <c r="G27" s="46">
        <f>G28+G32+G53+G57+G63</f>
        <v>846280700</v>
      </c>
      <c r="H27" s="46">
        <f>H28+H32+H53+H57+H63</f>
        <v>46787300</v>
      </c>
      <c r="I27" s="124"/>
      <c r="J27" s="44"/>
      <c r="K27" s="44"/>
      <c r="L27" s="44"/>
      <c r="M27" s="44"/>
      <c r="N27" s="22"/>
    </row>
    <row r="28" s="2" customFormat="1" ht="18" customHeight="1" spans="1:14">
      <c r="A28" s="42" t="s">
        <v>40</v>
      </c>
      <c r="B28" s="43" t="s">
        <v>41</v>
      </c>
      <c r="C28" s="43"/>
      <c r="D28" s="43"/>
      <c r="E28" s="43"/>
      <c r="F28" s="75">
        <f>SUM(F29:F30)</f>
        <v>13855000</v>
      </c>
      <c r="G28" s="76">
        <f>SUM(G29:G30)</f>
        <v>12833700</v>
      </c>
      <c r="H28" s="76">
        <f>SUM(H29:H30)</f>
        <v>1021300</v>
      </c>
      <c r="I28" s="129"/>
      <c r="J28" s="43"/>
      <c r="K28" s="43"/>
      <c r="L28" s="43"/>
      <c r="M28" s="43"/>
      <c r="N28" s="22"/>
    </row>
    <row r="29" s="2" customFormat="1" ht="27" customHeight="1" spans="1:14">
      <c r="A29" s="77" t="s">
        <v>42</v>
      </c>
      <c r="B29" s="78" t="s">
        <v>43</v>
      </c>
      <c r="C29" s="79"/>
      <c r="D29" s="79"/>
      <c r="E29" s="79"/>
      <c r="F29" s="80">
        <v>4540000</v>
      </c>
      <c r="G29" s="81">
        <v>4516000</v>
      </c>
      <c r="H29" s="82">
        <f>F29-G29</f>
        <v>24000</v>
      </c>
      <c r="I29" s="130"/>
      <c r="J29" s="79"/>
      <c r="K29" s="79"/>
      <c r="L29" s="79"/>
      <c r="M29" s="79"/>
      <c r="N29" s="22"/>
    </row>
    <row r="30" s="2" customFormat="1" ht="25" customHeight="1" spans="1:14">
      <c r="A30" s="83" t="s">
        <v>44</v>
      </c>
      <c r="B30" s="78" t="s">
        <v>45</v>
      </c>
      <c r="C30" s="84"/>
      <c r="D30" s="84"/>
      <c r="E30" s="84"/>
      <c r="F30" s="85">
        <v>9315000</v>
      </c>
      <c r="G30" s="86">
        <v>8317700</v>
      </c>
      <c r="H30" s="87">
        <f>F30-G30</f>
        <v>997300</v>
      </c>
      <c r="I30" s="131"/>
      <c r="J30" s="84"/>
      <c r="K30" s="84"/>
      <c r="L30" s="84"/>
      <c r="M30" s="84"/>
      <c r="N30" s="22"/>
    </row>
    <row r="31" s="2" customFormat="1" ht="18" customHeight="1" spans="1:14">
      <c r="A31" s="42"/>
      <c r="B31" s="43"/>
      <c r="C31" s="43"/>
      <c r="D31" s="43"/>
      <c r="E31" s="43"/>
      <c r="F31" s="88"/>
      <c r="G31" s="76"/>
      <c r="H31" s="43"/>
      <c r="I31" s="129"/>
      <c r="J31" s="43"/>
      <c r="K31" s="43"/>
      <c r="L31" s="43"/>
      <c r="M31" s="43"/>
      <c r="N31" s="22"/>
    </row>
    <row r="32" s="2" customFormat="1" ht="18" customHeight="1" spans="1:14">
      <c r="A32" s="42" t="s">
        <v>46</v>
      </c>
      <c r="B32" s="43" t="s">
        <v>47</v>
      </c>
      <c r="C32" s="43"/>
      <c r="D32" s="43"/>
      <c r="E32" s="43"/>
      <c r="F32" s="75">
        <f>SUM(F33:F51)</f>
        <v>377101500</v>
      </c>
      <c r="G32" s="76">
        <f>SUM(G33:G49)</f>
        <v>334454500</v>
      </c>
      <c r="H32" s="76">
        <f>SUM(H33:H49)</f>
        <v>42047000</v>
      </c>
      <c r="I32" s="129"/>
      <c r="J32" s="132">
        <f>SUM(J33:J49)</f>
        <v>0</v>
      </c>
      <c r="K32" s="132">
        <f>SUM(K33:K49)</f>
        <v>0</v>
      </c>
      <c r="L32" s="76">
        <f>SUM(L33:L49)</f>
        <v>0</v>
      </c>
      <c r="M32" s="43"/>
      <c r="N32" s="22"/>
    </row>
    <row r="33" s="2" customFormat="1" ht="29" customHeight="1" spans="1:14">
      <c r="A33" s="89" t="s">
        <v>48</v>
      </c>
      <c r="B33" s="78" t="s">
        <v>49</v>
      </c>
      <c r="C33" s="90"/>
      <c r="D33" s="91"/>
      <c r="E33" s="91"/>
      <c r="F33" s="53">
        <v>9600000</v>
      </c>
      <c r="G33" s="54">
        <f>4*5*200000</f>
        <v>4000000</v>
      </c>
      <c r="H33" s="54">
        <f>F33-G33</f>
        <v>5600000</v>
      </c>
      <c r="I33" s="126"/>
      <c r="J33" s="91"/>
      <c r="K33" s="91"/>
      <c r="L33" s="54"/>
      <c r="M33" s="52"/>
      <c r="N33" s="22"/>
    </row>
    <row r="34" s="2" customFormat="1" ht="27" customHeight="1" spans="1:14">
      <c r="A34" s="89" t="s">
        <v>50</v>
      </c>
      <c r="B34" s="92" t="s">
        <v>51</v>
      </c>
      <c r="C34" s="90"/>
      <c r="D34" s="91"/>
      <c r="E34" s="91"/>
      <c r="F34" s="53">
        <v>42000000</v>
      </c>
      <c r="G34" s="54">
        <v>42000000</v>
      </c>
      <c r="H34" s="54">
        <f>F34-G34</f>
        <v>0</v>
      </c>
      <c r="I34" s="126"/>
      <c r="J34" s="91"/>
      <c r="K34" s="91"/>
      <c r="L34" s="54"/>
      <c r="M34" s="52"/>
      <c r="N34" s="22"/>
    </row>
    <row r="35" s="2" customFormat="1" ht="45" customHeight="1" spans="1:14">
      <c r="A35" s="89" t="s">
        <v>52</v>
      </c>
      <c r="B35" s="92" t="s">
        <v>53</v>
      </c>
      <c r="C35" s="90"/>
      <c r="D35" s="91"/>
      <c r="E35" s="91"/>
      <c r="F35" s="53">
        <v>35260000</v>
      </c>
      <c r="G35" s="54">
        <f>49820000-17380000</f>
        <v>32440000</v>
      </c>
      <c r="H35" s="54">
        <f>F35-G35</f>
        <v>2820000</v>
      </c>
      <c r="I35" s="126"/>
      <c r="J35" s="91"/>
      <c r="K35" s="91"/>
      <c r="L35" s="54"/>
      <c r="M35" s="52"/>
      <c r="N35" s="22"/>
    </row>
    <row r="36" s="2" customFormat="1" ht="44" customHeight="1" spans="1:14">
      <c r="A36" s="89" t="s">
        <v>54</v>
      </c>
      <c r="B36" s="92" t="s">
        <v>55</v>
      </c>
      <c r="C36" s="90"/>
      <c r="D36" s="91"/>
      <c r="E36" s="91"/>
      <c r="F36" s="53">
        <v>44450000</v>
      </c>
      <c r="G36" s="54">
        <v>43450000</v>
      </c>
      <c r="H36" s="54">
        <f t="shared" ref="H36:H41" si="1">F36-G36</f>
        <v>1000000</v>
      </c>
      <c r="I36" s="126"/>
      <c r="J36" s="91"/>
      <c r="K36" s="91"/>
      <c r="L36" s="54"/>
      <c r="M36" s="52"/>
      <c r="N36" s="22"/>
    </row>
    <row r="37" s="2" customFormat="1" ht="31" customHeight="1" spans="1:14">
      <c r="A37" s="89" t="s">
        <v>56</v>
      </c>
      <c r="B37" s="92" t="s">
        <v>57</v>
      </c>
      <c r="C37" s="90"/>
      <c r="D37" s="91"/>
      <c r="E37" s="91"/>
      <c r="F37" s="53">
        <v>49286500</v>
      </c>
      <c r="G37" s="54">
        <f>49286500-1384000</f>
        <v>47902500</v>
      </c>
      <c r="H37" s="54">
        <f t="shared" si="1"/>
        <v>1384000</v>
      </c>
      <c r="I37" s="126"/>
      <c r="J37" s="91"/>
      <c r="K37" s="91"/>
      <c r="L37" s="54"/>
      <c r="M37" s="52"/>
      <c r="N37" s="22"/>
    </row>
    <row r="38" s="2" customFormat="1" ht="29" customHeight="1" spans="1:14">
      <c r="A38" s="89" t="s">
        <v>56</v>
      </c>
      <c r="B38" s="92" t="s">
        <v>58</v>
      </c>
      <c r="C38" s="90"/>
      <c r="D38" s="91"/>
      <c r="E38" s="91"/>
      <c r="F38" s="53">
        <v>38715000</v>
      </c>
      <c r="G38" s="54">
        <f>38715000-3257500</f>
        <v>35457500</v>
      </c>
      <c r="H38" s="54">
        <f t="shared" si="1"/>
        <v>3257500</v>
      </c>
      <c r="I38" s="126"/>
      <c r="J38" s="91"/>
      <c r="K38" s="91"/>
      <c r="L38" s="54"/>
      <c r="M38" s="52"/>
      <c r="N38" s="22"/>
    </row>
    <row r="39" s="2" customFormat="1" ht="17" customHeight="1" spans="1:14">
      <c r="A39" s="89" t="s">
        <v>56</v>
      </c>
      <c r="B39" s="93" t="s">
        <v>59</v>
      </c>
      <c r="C39" s="90"/>
      <c r="D39" s="91"/>
      <c r="E39" s="91"/>
      <c r="F39" s="53">
        <v>37710000</v>
      </c>
      <c r="G39" s="54">
        <f>F39-2027000</f>
        <v>35683000</v>
      </c>
      <c r="H39" s="54">
        <f t="shared" si="1"/>
        <v>2027000</v>
      </c>
      <c r="I39" s="126"/>
      <c r="J39" s="91"/>
      <c r="K39" s="91"/>
      <c r="L39" s="54"/>
      <c r="M39" s="52"/>
      <c r="N39" s="22"/>
    </row>
    <row r="40" s="2" customFormat="1" ht="29" customHeight="1" spans="1:14">
      <c r="A40" s="89" t="s">
        <v>56</v>
      </c>
      <c r="B40" s="93" t="s">
        <v>60</v>
      </c>
      <c r="C40" s="90"/>
      <c r="D40" s="91"/>
      <c r="E40" s="91"/>
      <c r="F40" s="53">
        <v>12000000</v>
      </c>
      <c r="G40" s="54">
        <v>12000000</v>
      </c>
      <c r="H40" s="54">
        <f t="shared" si="1"/>
        <v>0</v>
      </c>
      <c r="I40" s="126"/>
      <c r="J40" s="91"/>
      <c r="K40" s="91"/>
      <c r="L40" s="54"/>
      <c r="M40" s="52"/>
      <c r="N40" s="22"/>
    </row>
    <row r="41" s="2" customFormat="1" ht="29" customHeight="1" spans="1:14">
      <c r="A41" s="89" t="s">
        <v>56</v>
      </c>
      <c r="B41" s="93" t="s">
        <v>61</v>
      </c>
      <c r="C41" s="90"/>
      <c r="D41" s="91"/>
      <c r="E41" s="91"/>
      <c r="F41" s="53">
        <v>12500000</v>
      </c>
      <c r="G41" s="54">
        <v>12500000</v>
      </c>
      <c r="H41" s="54">
        <f t="shared" si="1"/>
        <v>0</v>
      </c>
      <c r="I41" s="126"/>
      <c r="J41" s="91"/>
      <c r="K41" s="91"/>
      <c r="L41" s="54"/>
      <c r="M41" s="52"/>
      <c r="N41" s="22"/>
    </row>
    <row r="42" s="2" customFormat="1" ht="17" customHeight="1" spans="1:14">
      <c r="A42" s="89" t="s">
        <v>62</v>
      </c>
      <c r="B42" s="93" t="s">
        <v>63</v>
      </c>
      <c r="C42" s="90"/>
      <c r="D42" s="91"/>
      <c r="E42" s="91"/>
      <c r="F42" s="53">
        <v>0</v>
      </c>
      <c r="G42" s="54">
        <v>0</v>
      </c>
      <c r="H42" s="54">
        <f t="shared" ref="H42:H51" si="2">F42-G42</f>
        <v>0</v>
      </c>
      <c r="I42" s="126"/>
      <c r="J42" s="91"/>
      <c r="K42" s="91"/>
      <c r="L42" s="54"/>
      <c r="M42" s="52"/>
      <c r="N42" s="22"/>
    </row>
    <row r="43" s="2" customFormat="1" ht="17" customHeight="1" spans="1:14">
      <c r="A43" s="89" t="s">
        <v>62</v>
      </c>
      <c r="B43" s="93" t="s">
        <v>64</v>
      </c>
      <c r="C43" s="52"/>
      <c r="D43" s="91"/>
      <c r="E43" s="91"/>
      <c r="F43" s="53">
        <v>7115000</v>
      </c>
      <c r="G43" s="54">
        <v>7115000</v>
      </c>
      <c r="H43" s="54">
        <f t="shared" si="2"/>
        <v>0</v>
      </c>
      <c r="I43" s="126"/>
      <c r="J43" s="91"/>
      <c r="K43" s="91"/>
      <c r="L43" s="54"/>
      <c r="M43" s="52"/>
      <c r="N43" s="22"/>
    </row>
    <row r="44" s="2" customFormat="1" ht="17" customHeight="1" spans="1:14">
      <c r="A44" s="89" t="s">
        <v>62</v>
      </c>
      <c r="B44" s="93" t="s">
        <v>65</v>
      </c>
      <c r="C44" s="94"/>
      <c r="D44" s="95"/>
      <c r="E44" s="95"/>
      <c r="F44" s="68">
        <v>7115000</v>
      </c>
      <c r="G44" s="59">
        <v>7115000</v>
      </c>
      <c r="H44" s="54">
        <f t="shared" si="2"/>
        <v>0</v>
      </c>
      <c r="I44" s="126"/>
      <c r="J44" s="91"/>
      <c r="K44" s="91"/>
      <c r="L44" s="54"/>
      <c r="M44" s="52"/>
      <c r="N44" s="22"/>
    </row>
    <row r="45" s="2" customFormat="1" ht="17" customHeight="1" spans="1:14">
      <c r="A45" s="89" t="s">
        <v>66</v>
      </c>
      <c r="B45" s="92" t="s">
        <v>67</v>
      </c>
      <c r="C45" s="90"/>
      <c r="D45" s="91"/>
      <c r="E45" s="91"/>
      <c r="F45" s="53">
        <v>44020000</v>
      </c>
      <c r="G45" s="54">
        <f>F45-5703500</f>
        <v>38316500</v>
      </c>
      <c r="H45" s="54">
        <f t="shared" si="2"/>
        <v>5703500</v>
      </c>
      <c r="I45" s="126"/>
      <c r="J45" s="91"/>
      <c r="K45" s="91"/>
      <c r="L45" s="54"/>
      <c r="M45" s="52"/>
      <c r="N45" s="22"/>
    </row>
    <row r="46" s="2" customFormat="1" ht="30" customHeight="1" spans="1:14">
      <c r="A46" s="89" t="s">
        <v>66</v>
      </c>
      <c r="B46" s="93" t="s">
        <v>68</v>
      </c>
      <c r="C46" s="90"/>
      <c r="D46" s="91"/>
      <c r="E46" s="91"/>
      <c r="F46" s="53">
        <v>0</v>
      </c>
      <c r="G46" s="54">
        <v>0</v>
      </c>
      <c r="H46" s="54">
        <f t="shared" si="2"/>
        <v>0</v>
      </c>
      <c r="I46" s="126"/>
      <c r="J46" s="91"/>
      <c r="K46" s="91"/>
      <c r="L46" s="54"/>
      <c r="M46" s="52"/>
      <c r="N46" s="22"/>
    </row>
    <row r="47" s="2" customFormat="1" ht="30" customHeight="1" spans="1:14">
      <c r="A47" s="89" t="s">
        <v>66</v>
      </c>
      <c r="B47" s="93" t="s">
        <v>69</v>
      </c>
      <c r="C47" s="90"/>
      <c r="D47" s="91"/>
      <c r="E47" s="91"/>
      <c r="F47" s="53">
        <v>15315000</v>
      </c>
      <c r="G47" s="54">
        <f>15315000-600000</f>
        <v>14715000</v>
      </c>
      <c r="H47" s="54">
        <f t="shared" si="2"/>
        <v>600000</v>
      </c>
      <c r="I47" s="126"/>
      <c r="J47" s="91"/>
      <c r="K47" s="91"/>
      <c r="L47" s="54"/>
      <c r="M47" s="52"/>
      <c r="N47" s="22"/>
    </row>
    <row r="48" s="2" customFormat="1" ht="16" customHeight="1" spans="1:14">
      <c r="A48" s="89" t="s">
        <v>66</v>
      </c>
      <c r="B48" s="92" t="s">
        <v>70</v>
      </c>
      <c r="C48" s="52"/>
      <c r="D48" s="91"/>
      <c r="E48" s="91"/>
      <c r="F48" s="53">
        <v>19655000</v>
      </c>
      <c r="G48" s="54">
        <v>0</v>
      </c>
      <c r="H48" s="54">
        <f t="shared" si="2"/>
        <v>19655000</v>
      </c>
      <c r="I48" s="126"/>
      <c r="J48" s="91"/>
      <c r="K48" s="91"/>
      <c r="L48" s="54"/>
      <c r="M48" s="52"/>
      <c r="N48" s="22"/>
    </row>
    <row r="49" s="2" customFormat="1" ht="27" customHeight="1" spans="1:14">
      <c r="A49" s="55" t="s">
        <v>71</v>
      </c>
      <c r="B49" s="92" t="s">
        <v>72</v>
      </c>
      <c r="C49" s="94"/>
      <c r="D49" s="95"/>
      <c r="E49" s="95"/>
      <c r="F49" s="68">
        <v>1760000</v>
      </c>
      <c r="G49" s="59">
        <v>1760000</v>
      </c>
      <c r="H49" s="54">
        <f t="shared" si="2"/>
        <v>0</v>
      </c>
      <c r="I49" s="127"/>
      <c r="J49" s="95"/>
      <c r="K49" s="95"/>
      <c r="L49" s="59"/>
      <c r="M49" s="62"/>
      <c r="N49" s="22"/>
    </row>
    <row r="50" s="2" customFormat="1" ht="19" customHeight="1" spans="1:14">
      <c r="A50" s="70" t="s">
        <v>73</v>
      </c>
      <c r="B50" s="92" t="s">
        <v>74</v>
      </c>
      <c r="C50" s="96"/>
      <c r="D50" s="97"/>
      <c r="E50" s="97"/>
      <c r="F50" s="98">
        <v>0</v>
      </c>
      <c r="G50" s="73">
        <v>0</v>
      </c>
      <c r="H50" s="54">
        <f t="shared" si="2"/>
        <v>0</v>
      </c>
      <c r="I50" s="128"/>
      <c r="J50" s="97"/>
      <c r="K50" s="97"/>
      <c r="L50" s="73"/>
      <c r="M50" s="71"/>
      <c r="N50" s="22"/>
    </row>
    <row r="51" s="2" customFormat="1" ht="19" customHeight="1" spans="1:14">
      <c r="A51" s="70" t="s">
        <v>75</v>
      </c>
      <c r="B51" s="92" t="s">
        <v>76</v>
      </c>
      <c r="C51" s="96"/>
      <c r="D51" s="97"/>
      <c r="E51" s="97"/>
      <c r="F51" s="98">
        <v>600000</v>
      </c>
      <c r="G51" s="73">
        <v>200000</v>
      </c>
      <c r="H51" s="54">
        <f t="shared" si="2"/>
        <v>400000</v>
      </c>
      <c r="I51" s="128"/>
      <c r="J51" s="97"/>
      <c r="K51" s="97"/>
      <c r="L51" s="73"/>
      <c r="M51" s="71"/>
      <c r="N51" s="22"/>
    </row>
    <row r="52" s="2" customFormat="1" ht="17" customHeight="1" spans="1:14">
      <c r="A52" s="70"/>
      <c r="B52" s="99"/>
      <c r="C52" s="97"/>
      <c r="D52" s="97"/>
      <c r="E52" s="97"/>
      <c r="F52" s="98"/>
      <c r="G52" s="73"/>
      <c r="H52" s="73"/>
      <c r="I52" s="128"/>
      <c r="J52" s="71"/>
      <c r="K52" s="71"/>
      <c r="L52" s="71"/>
      <c r="M52" s="71"/>
      <c r="N52" s="22"/>
    </row>
    <row r="53" s="2" customFormat="1" ht="20" customHeight="1" spans="1:14">
      <c r="A53" s="42" t="s">
        <v>77</v>
      </c>
      <c r="B53" s="43" t="s">
        <v>78</v>
      </c>
      <c r="C53" s="43"/>
      <c r="D53" s="43"/>
      <c r="E53" s="43"/>
      <c r="F53" s="75">
        <f>F54+F55</f>
        <v>9411500</v>
      </c>
      <c r="G53" s="76">
        <f>G54+G55</f>
        <v>9411500</v>
      </c>
      <c r="H53" s="76">
        <f>H54+H55</f>
        <v>0</v>
      </c>
      <c r="I53" s="129"/>
      <c r="J53" s="43"/>
      <c r="K53" s="43"/>
      <c r="L53" s="43"/>
      <c r="M53" s="43"/>
      <c r="N53" s="22"/>
    </row>
    <row r="54" s="2" customFormat="1" ht="33" customHeight="1" spans="1:14">
      <c r="A54" s="77" t="s">
        <v>79</v>
      </c>
      <c r="B54" s="100" t="s">
        <v>80</v>
      </c>
      <c r="C54" s="79"/>
      <c r="D54" s="79"/>
      <c r="E54" s="79"/>
      <c r="F54" s="101">
        <v>6411500</v>
      </c>
      <c r="G54" s="102">
        <v>6411500</v>
      </c>
      <c r="H54" s="102">
        <f>F54-G54</f>
        <v>0</v>
      </c>
      <c r="I54" s="130"/>
      <c r="J54" s="79"/>
      <c r="K54" s="79"/>
      <c r="L54" s="79"/>
      <c r="M54" s="79"/>
      <c r="N54" s="22"/>
    </row>
    <row r="55" s="2" customFormat="1" ht="27" customHeight="1" spans="1:14">
      <c r="A55" s="103" t="s">
        <v>81</v>
      </c>
      <c r="B55" s="104" t="s">
        <v>82</v>
      </c>
      <c r="C55" s="105"/>
      <c r="D55" s="105"/>
      <c r="E55" s="105"/>
      <c r="F55" s="106">
        <v>3000000</v>
      </c>
      <c r="G55" s="107">
        <v>3000000</v>
      </c>
      <c r="H55" s="107">
        <f>F55-G55</f>
        <v>0</v>
      </c>
      <c r="I55" s="133"/>
      <c r="J55" s="105"/>
      <c r="K55" s="105"/>
      <c r="L55" s="105"/>
      <c r="M55" s="105"/>
      <c r="N55" s="22"/>
    </row>
    <row r="56" s="2" customFormat="1" ht="20" customHeight="1" spans="1:14">
      <c r="A56" s="42"/>
      <c r="B56" s="43"/>
      <c r="C56" s="43"/>
      <c r="D56" s="43"/>
      <c r="E56" s="43"/>
      <c r="F56" s="88"/>
      <c r="G56" s="43"/>
      <c r="H56" s="43"/>
      <c r="I56" s="129"/>
      <c r="J56" s="43"/>
      <c r="K56" s="43"/>
      <c r="L56" s="43"/>
      <c r="M56" s="43"/>
      <c r="N56" s="22"/>
    </row>
    <row r="57" s="2" customFormat="1" ht="20" customHeight="1" spans="1:14">
      <c r="A57" s="42" t="s">
        <v>83</v>
      </c>
      <c r="B57" s="43" t="s">
        <v>84</v>
      </c>
      <c r="C57" s="43"/>
      <c r="D57" s="43"/>
      <c r="E57" s="76">
        <v>0</v>
      </c>
      <c r="F57" s="108">
        <f>SUM(F58:F61)</f>
        <v>22900000</v>
      </c>
      <c r="G57" s="109">
        <f>SUM(G58:G61)</f>
        <v>21400000</v>
      </c>
      <c r="H57" s="109">
        <f>SUM(H58:H61)</f>
        <v>1500000</v>
      </c>
      <c r="I57" s="129"/>
      <c r="J57" s="43"/>
      <c r="K57" s="43"/>
      <c r="L57" s="43"/>
      <c r="M57" s="43"/>
      <c r="N57" s="22"/>
    </row>
    <row r="58" s="2" customFormat="1" ht="27" customHeight="1" spans="1:14">
      <c r="A58" s="89" t="s">
        <v>85</v>
      </c>
      <c r="B58" s="104" t="s">
        <v>86</v>
      </c>
      <c r="C58" s="52"/>
      <c r="D58" s="52"/>
      <c r="E58" s="54"/>
      <c r="F58" s="110">
        <v>1500000</v>
      </c>
      <c r="G58" s="111">
        <v>0</v>
      </c>
      <c r="H58" s="111">
        <f>F58-G58</f>
        <v>1500000</v>
      </c>
      <c r="I58" s="134"/>
      <c r="J58" s="135"/>
      <c r="K58" s="135"/>
      <c r="L58" s="135"/>
      <c r="M58" s="135"/>
      <c r="N58" s="22"/>
    </row>
    <row r="59" s="2" customFormat="1" ht="20" customHeight="1" spans="1:14">
      <c r="A59" s="55" t="s">
        <v>87</v>
      </c>
      <c r="B59" s="92" t="s">
        <v>88</v>
      </c>
      <c r="C59" s="62"/>
      <c r="D59" s="62"/>
      <c r="E59" s="59"/>
      <c r="F59" s="112">
        <v>2400000</v>
      </c>
      <c r="G59" s="113">
        <v>2400000</v>
      </c>
      <c r="H59" s="113">
        <f>F59-G59</f>
        <v>0</v>
      </c>
      <c r="I59" s="136"/>
      <c r="J59" s="56"/>
      <c r="K59" s="56"/>
      <c r="L59" s="56"/>
      <c r="M59" s="56"/>
      <c r="N59" s="22"/>
    </row>
    <row r="60" s="2" customFormat="1" ht="20" customHeight="1" spans="1:14">
      <c r="A60" s="55" t="s">
        <v>89</v>
      </c>
      <c r="B60" s="92" t="s">
        <v>90</v>
      </c>
      <c r="C60" s="62"/>
      <c r="D60" s="62"/>
      <c r="E60" s="59"/>
      <c r="F60" s="112">
        <v>12000000</v>
      </c>
      <c r="G60" s="113">
        <v>12000000</v>
      </c>
      <c r="H60" s="113">
        <f>F60-G60</f>
        <v>0</v>
      </c>
      <c r="I60" s="136"/>
      <c r="J60" s="56"/>
      <c r="K60" s="56"/>
      <c r="L60" s="56"/>
      <c r="M60" s="56"/>
      <c r="N60" s="22"/>
    </row>
    <row r="61" s="3" customFormat="1" ht="18" customHeight="1" spans="1:14">
      <c r="A61" s="114" t="s">
        <v>91</v>
      </c>
      <c r="B61" s="92" t="s">
        <v>92</v>
      </c>
      <c r="C61" s="59"/>
      <c r="D61" s="59"/>
      <c r="E61" s="59"/>
      <c r="F61" s="68">
        <v>7000000</v>
      </c>
      <c r="G61" s="59">
        <v>7000000</v>
      </c>
      <c r="H61" s="113">
        <f>F61-G61</f>
        <v>0</v>
      </c>
      <c r="I61" s="127"/>
      <c r="J61" s="59"/>
      <c r="K61" s="59"/>
      <c r="L61" s="59"/>
      <c r="M61" s="59"/>
      <c r="N61" s="24"/>
    </row>
    <row r="62" s="3" customFormat="1" ht="18" customHeight="1" spans="1:14">
      <c r="A62" s="115"/>
      <c r="B62" s="116"/>
      <c r="C62" s="117"/>
      <c r="D62" s="117"/>
      <c r="E62" s="117"/>
      <c r="F62" s="118"/>
      <c r="G62" s="117"/>
      <c r="H62" s="117"/>
      <c r="I62" s="137"/>
      <c r="J62" s="117"/>
      <c r="K62" s="117"/>
      <c r="L62" s="117"/>
      <c r="M62" s="117"/>
      <c r="N62" s="24"/>
    </row>
    <row r="63" s="4" customFormat="1" ht="27" customHeight="1" spans="1:14">
      <c r="A63" s="119" t="s">
        <v>93</v>
      </c>
      <c r="B63" s="120" t="s">
        <v>94</v>
      </c>
      <c r="C63" s="76"/>
      <c r="D63" s="76"/>
      <c r="E63" s="76"/>
      <c r="F63" s="75">
        <f>F64+F65</f>
        <v>470400000</v>
      </c>
      <c r="G63" s="76">
        <f>G64+G65</f>
        <v>468181000</v>
      </c>
      <c r="H63" s="76">
        <f>H64+H65</f>
        <v>2219000</v>
      </c>
      <c r="I63" s="129"/>
      <c r="J63" s="76"/>
      <c r="K63" s="76"/>
      <c r="L63" s="76"/>
      <c r="M63" s="76"/>
      <c r="N63" s="138"/>
    </row>
    <row r="64" s="4" customFormat="1" ht="17" customHeight="1" spans="1:14">
      <c r="A64" s="121" t="s">
        <v>95</v>
      </c>
      <c r="B64" s="104" t="s">
        <v>96</v>
      </c>
      <c r="C64" s="122"/>
      <c r="D64" s="122"/>
      <c r="E64" s="122"/>
      <c r="F64" s="53">
        <v>0</v>
      </c>
      <c r="G64" s="122">
        <v>0</v>
      </c>
      <c r="H64" s="122">
        <f>F64-G64</f>
        <v>0</v>
      </c>
      <c r="I64" s="134"/>
      <c r="J64" s="122"/>
      <c r="K64" s="122"/>
      <c r="L64" s="122"/>
      <c r="M64" s="122"/>
      <c r="N64" s="138"/>
    </row>
    <row r="65" s="4" customFormat="1" ht="17" customHeight="1" spans="1:14">
      <c r="A65" s="114" t="s">
        <v>97</v>
      </c>
      <c r="B65" s="104" t="s">
        <v>98</v>
      </c>
      <c r="C65" s="67"/>
      <c r="D65" s="67"/>
      <c r="E65" s="67"/>
      <c r="F65" s="139">
        <v>470400000</v>
      </c>
      <c r="G65" s="140">
        <f>419181000+42000000+7000000</f>
        <v>468181000</v>
      </c>
      <c r="H65" s="141">
        <f>F65-G65</f>
        <v>2219000</v>
      </c>
      <c r="I65" s="136"/>
      <c r="J65" s="67"/>
      <c r="K65" s="67"/>
      <c r="L65" s="67"/>
      <c r="M65" s="67"/>
      <c r="N65" s="138"/>
    </row>
    <row r="66" s="2" customFormat="1" ht="11.25" customHeight="1" spans="1:14">
      <c r="A66" s="142"/>
      <c r="B66" s="143"/>
      <c r="C66" s="143"/>
      <c r="D66" s="143"/>
      <c r="E66" s="143"/>
      <c r="F66" s="144"/>
      <c r="G66" s="145"/>
      <c r="H66" s="143"/>
      <c r="I66" s="161"/>
      <c r="J66" s="143"/>
      <c r="K66" s="143"/>
      <c r="L66" s="143"/>
      <c r="M66" s="143"/>
      <c r="N66" s="22"/>
    </row>
    <row r="67" s="2" customFormat="1" ht="20" customHeight="1" spans="1:14">
      <c r="A67" s="146"/>
      <c r="B67" s="47" t="s">
        <v>99</v>
      </c>
      <c r="C67" s="147"/>
      <c r="D67" s="147"/>
      <c r="E67" s="147"/>
      <c r="F67" s="49">
        <f>F63+F57+F53+F32+F28</f>
        <v>893668000</v>
      </c>
      <c r="G67" s="50">
        <f t="shared" ref="F67:H67" si="3">G63+G57+G53+G32+G28</f>
        <v>846280700</v>
      </c>
      <c r="H67" s="50">
        <f t="shared" si="3"/>
        <v>46787300</v>
      </c>
      <c r="I67" s="162"/>
      <c r="J67" s="147">
        <f>J57+J53+J32+J28</f>
        <v>0</v>
      </c>
      <c r="K67" s="147"/>
      <c r="L67" s="163">
        <f>L57+L53+L32+L28</f>
        <v>0</v>
      </c>
      <c r="M67" s="147"/>
      <c r="N67" s="22"/>
    </row>
    <row r="68" s="2" customFormat="1" ht="23" customHeight="1" spans="1:14">
      <c r="A68" s="42">
        <v>6</v>
      </c>
      <c r="B68" s="43" t="s">
        <v>100</v>
      </c>
      <c r="C68" s="43"/>
      <c r="D68" s="43"/>
      <c r="E68" s="43"/>
      <c r="F68" s="88"/>
      <c r="G68" s="76"/>
      <c r="H68" s="43"/>
      <c r="I68" s="129"/>
      <c r="J68" s="43"/>
      <c r="K68" s="43"/>
      <c r="L68" s="43"/>
      <c r="M68" s="43"/>
      <c r="N68" s="22"/>
    </row>
    <row r="69" s="2" customFormat="1" ht="17" customHeight="1" spans="1:14">
      <c r="A69" s="148"/>
      <c r="B69" s="149" t="s">
        <v>101</v>
      </c>
      <c r="C69" s="135"/>
      <c r="D69" s="135"/>
      <c r="E69" s="135"/>
      <c r="F69" s="150">
        <v>0</v>
      </c>
      <c r="G69" s="135">
        <v>0</v>
      </c>
      <c r="H69" s="135">
        <v>0</v>
      </c>
      <c r="I69" s="134"/>
      <c r="J69" s="135"/>
      <c r="K69" s="135"/>
      <c r="L69" s="135"/>
      <c r="M69" s="135"/>
      <c r="N69" s="22"/>
    </row>
    <row r="70" s="2" customFormat="1" ht="17" customHeight="1" spans="1:14">
      <c r="A70" s="70"/>
      <c r="B70" s="99" t="s">
        <v>102</v>
      </c>
      <c r="C70" s="71"/>
      <c r="D70" s="71"/>
      <c r="E70" s="71"/>
      <c r="F70" s="72">
        <v>0</v>
      </c>
      <c r="G70" s="71">
        <v>0</v>
      </c>
      <c r="H70" s="71">
        <v>0</v>
      </c>
      <c r="I70" s="128"/>
      <c r="J70" s="71"/>
      <c r="K70" s="71"/>
      <c r="L70" s="71"/>
      <c r="M70" s="71"/>
      <c r="N70" s="22"/>
    </row>
    <row r="71" s="2" customFormat="1" ht="17" customHeight="1" spans="1:14">
      <c r="A71" s="151"/>
      <c r="B71" s="152" t="s">
        <v>103</v>
      </c>
      <c r="C71" s="44"/>
      <c r="D71" s="44"/>
      <c r="E71" s="44"/>
      <c r="F71" s="45">
        <f>SUM(F69:F70)</f>
        <v>0</v>
      </c>
      <c r="G71" s="44">
        <f>SUM(G69:G70)</f>
        <v>0</v>
      </c>
      <c r="H71" s="44">
        <f>SUM(H69:H70)</f>
        <v>0</v>
      </c>
      <c r="I71" s="124"/>
      <c r="J71" s="44"/>
      <c r="K71" s="44"/>
      <c r="L71" s="44"/>
      <c r="M71" s="44"/>
      <c r="N71" s="22"/>
    </row>
    <row r="72" s="5" customFormat="1" ht="23" customHeight="1" spans="1:13">
      <c r="A72" s="47"/>
      <c r="B72" s="153" t="s">
        <v>104</v>
      </c>
      <c r="C72" s="154"/>
      <c r="D72" s="154"/>
      <c r="E72" s="154"/>
      <c r="F72" s="155">
        <f>F13-F67-F71</f>
        <v>0</v>
      </c>
      <c r="G72" s="156">
        <f>G13-G67-G71</f>
        <v>47387300</v>
      </c>
      <c r="H72" s="157">
        <f t="shared" ref="F72:H72" si="4">H67</f>
        <v>46787300</v>
      </c>
      <c r="I72" s="154"/>
      <c r="J72" s="154"/>
      <c r="K72" s="154"/>
      <c r="L72" s="154"/>
      <c r="M72" s="154"/>
    </row>
    <row r="73" s="2" customFormat="1" ht="12" customHeight="1" spans="1:9">
      <c r="A73" s="19"/>
      <c r="F73" s="158"/>
      <c r="I73" s="164"/>
    </row>
    <row r="74" s="2" customFormat="1" ht="17" customHeight="1" spans="1:13">
      <c r="A74" s="19"/>
      <c r="F74" s="158"/>
      <c r="G74" s="3"/>
      <c r="I74" s="164" t="s">
        <v>105</v>
      </c>
      <c r="J74" s="164"/>
      <c r="K74" s="164"/>
      <c r="L74" s="164"/>
      <c r="M74" s="164"/>
    </row>
    <row r="75" s="2" customFormat="1" ht="12" customHeight="1" spans="1:13">
      <c r="A75" s="19"/>
      <c r="F75" s="158"/>
      <c r="I75" s="164"/>
      <c r="J75" s="164"/>
      <c r="K75" s="164"/>
      <c r="L75" s="164"/>
      <c r="M75" s="164"/>
    </row>
    <row r="76" s="2" customFormat="1" ht="12" customHeight="1" spans="1:12">
      <c r="A76" s="19"/>
      <c r="F76" s="158"/>
      <c r="G76" s="159"/>
      <c r="I76" s="164"/>
      <c r="J76" s="164"/>
      <c r="K76" s="164"/>
      <c r="L76" s="164"/>
    </row>
    <row r="77" s="2" customFormat="1" ht="12" customHeight="1" spans="1:12">
      <c r="A77" s="19"/>
      <c r="F77" s="158"/>
      <c r="I77" s="164"/>
      <c r="J77" s="164"/>
      <c r="K77" s="164"/>
      <c r="L77" s="164"/>
    </row>
    <row r="78" s="2" customFormat="1" ht="12" customHeight="1" spans="1:12">
      <c r="A78" s="19"/>
      <c r="F78" s="158"/>
      <c r="I78" s="164"/>
      <c r="J78" s="164"/>
      <c r="K78" s="164"/>
      <c r="L78" s="164"/>
    </row>
    <row r="79" s="2" customFormat="1" ht="12" customHeight="1" spans="1:13">
      <c r="A79" s="19"/>
      <c r="F79" s="158"/>
      <c r="I79" s="165"/>
      <c r="J79" s="165"/>
      <c r="K79" s="165"/>
      <c r="L79" s="165"/>
      <c r="M79" s="165"/>
    </row>
    <row r="81" ht="15.75" spans="2:2">
      <c r="B81" s="160" t="s">
        <v>106</v>
      </c>
    </row>
  </sheetData>
  <mergeCells count="21">
    <mergeCell ref="A1:M1"/>
    <mergeCell ref="A2:M2"/>
    <mergeCell ref="A3:M3"/>
    <mergeCell ref="A4:M4"/>
    <mergeCell ref="A5:M5"/>
    <mergeCell ref="A7:B7"/>
    <mergeCell ref="I74:M74"/>
    <mergeCell ref="I75:M75"/>
    <mergeCell ref="J76:L76"/>
    <mergeCell ref="J77:L77"/>
    <mergeCell ref="J78:L78"/>
    <mergeCell ref="I79:M79"/>
    <mergeCell ref="A8:A10"/>
    <mergeCell ref="B8:B10"/>
    <mergeCell ref="E8:E10"/>
    <mergeCell ref="F8:F9"/>
    <mergeCell ref="G8:G9"/>
    <mergeCell ref="H8:H9"/>
    <mergeCell ref="K8:K9"/>
    <mergeCell ref="L8:L9"/>
    <mergeCell ref="M8:M10"/>
  </mergeCells>
  <printOptions horizontalCentered="1"/>
  <pageMargins left="0.196527777777778" right="0.196527777777778" top="0.393055555555556" bottom="0.393055555555556" header="0.5" footer="0.5"/>
  <pageSetup paperSize="9" orientation="landscape" horizontalDpi="600"/>
  <headerFooter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2018-06-07T06:25:00Z</dcterms:created>
  <cp:lastPrinted>2019-07-31T15:04:00Z</cp:lastPrinted>
  <dcterms:modified xsi:type="dcterms:W3CDTF">2020-12-21T05:43:05Z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